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990" activeTab="0"/>
  </bookViews>
  <sheets>
    <sheet name="ЗМІСТ" sheetId="1" r:id="rId1"/>
    <sheet name="1.1" sheetId="2" r:id="rId2"/>
    <sheet name="1.2" sheetId="3" r:id="rId3"/>
    <sheet name="1.3" sheetId="4" r:id="rId4"/>
    <sheet name="2.1" sheetId="5" r:id="rId5"/>
    <sheet name="2.2" sheetId="6" r:id="rId6"/>
    <sheet name="2.3" sheetId="7" r:id="rId7"/>
    <sheet name="3.1" sheetId="8" r:id="rId8"/>
    <sheet name="3.2" sheetId="9" r:id="rId9"/>
    <sheet name="3.3" sheetId="10" r:id="rId10"/>
    <sheet name="4.1" sheetId="11" r:id="rId11"/>
    <sheet name="4.2" sheetId="12" r:id="rId12"/>
    <sheet name="4.3" sheetId="13" r:id="rId13"/>
    <sheet name="5.1" sheetId="14" r:id="rId14"/>
    <sheet name="5.2" sheetId="15" r:id="rId15"/>
    <sheet name="5.3" sheetId="16" r:id="rId16"/>
  </sheets>
  <definedNames>
    <definedName name="_Z1">#REF!</definedName>
    <definedName name="_xlnm.Print_Area" localSheetId="1">'1.1'!$A$1:$I$52</definedName>
    <definedName name="_xlnm.Print_Area" localSheetId="2">'1.2'!$A$1:$I$46</definedName>
    <definedName name="_xlnm.Print_Area" localSheetId="3">'1.3'!$A$1:$AE$72</definedName>
    <definedName name="_xlnm.Print_Area" localSheetId="4">'2.1'!$A$1:$I$52</definedName>
    <definedName name="_xlnm.Print_Area" localSheetId="5">'2.2'!$A$1:$I$46</definedName>
    <definedName name="_xlnm.Print_Area" localSheetId="6">'2.3'!$A$1:$Z$72</definedName>
    <definedName name="_xlnm.Print_Area" localSheetId="7">'3.1'!$A$1:$I$52</definedName>
    <definedName name="_xlnm.Print_Area" localSheetId="8">'3.2'!$A$1:$I$46</definedName>
    <definedName name="_xlnm.Print_Area" localSheetId="9">'3.3'!$A$1:$Z$72</definedName>
    <definedName name="_xlnm.Print_Area" localSheetId="10">'4.1'!$A$1:$I$52</definedName>
    <definedName name="_xlnm.Print_Area" localSheetId="11">'4.2'!$A$1:$I$42</definedName>
    <definedName name="_xlnm.Print_Area" localSheetId="12">'4.3'!$A$1:$Z$72</definedName>
    <definedName name="_xlnm.Print_Area" localSheetId="13">'5.1'!$A$1:$I$55</definedName>
    <definedName name="_xlnm.Print_Area" localSheetId="14">'5.2'!$A$1:$I$49</definedName>
    <definedName name="_xlnm.Print_Area" localSheetId="15">'5.3'!$A$1:$Z$74</definedName>
  </definedNames>
  <calcPr calcMode="manual" fullCalcOnLoad="1"/>
</workbook>
</file>

<file path=xl/sharedStrings.xml><?xml version="1.0" encoding="utf-8"?>
<sst xmlns="http://schemas.openxmlformats.org/spreadsheetml/2006/main" count="1713" uniqueCount="224">
  <si>
    <t>№ з/п</t>
  </si>
  <si>
    <t>Найменування показників</t>
  </si>
  <si>
    <t>А</t>
  </si>
  <si>
    <t>Б</t>
  </si>
  <si>
    <t>Усього</t>
  </si>
  <si>
    <t>з них</t>
  </si>
  <si>
    <t>у тому числі справ</t>
  </si>
  <si>
    <t>місцеві загальні</t>
  </si>
  <si>
    <t>усього</t>
  </si>
  <si>
    <t>апеляційні загальні</t>
  </si>
  <si>
    <t>апеляційні адміністративні</t>
  </si>
  <si>
    <t>місцеві господарські</t>
  </si>
  <si>
    <t>Динаміка, %</t>
  </si>
  <si>
    <t>апеляційні господарські</t>
  </si>
  <si>
    <t>адміністративного судочинства</t>
  </si>
  <si>
    <t>господарського судочинства</t>
  </si>
  <si>
    <t>кримінального судочинства</t>
  </si>
  <si>
    <t>цивільного судочинства</t>
  </si>
  <si>
    <t>Область
(регіон)</t>
  </si>
  <si>
    <t>Автономна Республіка Крим</t>
  </si>
  <si>
    <t>2</t>
  </si>
  <si>
    <t>Вінницька область</t>
  </si>
  <si>
    <t>3</t>
  </si>
  <si>
    <t>Волинська область</t>
  </si>
  <si>
    <t>4</t>
  </si>
  <si>
    <t>Дніпропетровська область</t>
  </si>
  <si>
    <t>5</t>
  </si>
  <si>
    <t>Донецька область</t>
  </si>
  <si>
    <t>6</t>
  </si>
  <si>
    <t>Житомирська область</t>
  </si>
  <si>
    <t>7</t>
  </si>
  <si>
    <t>Закарпатська область</t>
  </si>
  <si>
    <t>8</t>
  </si>
  <si>
    <t>Запорізька область</t>
  </si>
  <si>
    <t>9</t>
  </si>
  <si>
    <t>Івано-Франківська область</t>
  </si>
  <si>
    <t>10</t>
  </si>
  <si>
    <t>Київська область</t>
  </si>
  <si>
    <t>11</t>
  </si>
  <si>
    <t>Кіровоградська область</t>
  </si>
  <si>
    <t>12</t>
  </si>
  <si>
    <t>Луганська область</t>
  </si>
  <si>
    <t>13</t>
  </si>
  <si>
    <t>Львівська область</t>
  </si>
  <si>
    <t>14</t>
  </si>
  <si>
    <t>Миколаївська область</t>
  </si>
  <si>
    <t>15</t>
  </si>
  <si>
    <t>Одеська область</t>
  </si>
  <si>
    <t>16</t>
  </si>
  <si>
    <t>Полтавська область</t>
  </si>
  <si>
    <t>17</t>
  </si>
  <si>
    <t>Рівненська область</t>
  </si>
  <si>
    <t>18</t>
  </si>
  <si>
    <t>Сумська область</t>
  </si>
  <si>
    <t>19</t>
  </si>
  <si>
    <t>Тернопільська область</t>
  </si>
  <si>
    <t>20</t>
  </si>
  <si>
    <t>Харківська область</t>
  </si>
  <si>
    <t>21</t>
  </si>
  <si>
    <t>Херсонська область</t>
  </si>
  <si>
    <t>22</t>
  </si>
  <si>
    <t>Хмельницька область</t>
  </si>
  <si>
    <t>23</t>
  </si>
  <si>
    <t>Черкаська область</t>
  </si>
  <si>
    <t>24</t>
  </si>
  <si>
    <t>Чернівецька область</t>
  </si>
  <si>
    <t>25</t>
  </si>
  <si>
    <t>Чернігівська область</t>
  </si>
  <si>
    <t>26</t>
  </si>
  <si>
    <t>м. Київ</t>
  </si>
  <si>
    <t>27</t>
  </si>
  <si>
    <t>м. Севастополь</t>
  </si>
  <si>
    <t xml:space="preserve">адміністративного судочинства </t>
  </si>
  <si>
    <t>про адміністративні правопорушення</t>
  </si>
  <si>
    <t>Перебувало на розгляді справ і матеріалів
у місцевих та апеляційних судах (І інстанція) (усього)</t>
  </si>
  <si>
    <t>апеляційні</t>
  </si>
  <si>
    <t>Перебувало на розгляді матеріалів за апеляційними скаргами
у апеляційних судах (ІІ інстанція) (усього)</t>
  </si>
  <si>
    <t>у тому числі клопотань, скарг, заяв під час досудового розслідування (слідчі судді)</t>
  </si>
  <si>
    <t>Перебувало на розгляді справ і матеріалів
у місцевих судах (усього)</t>
  </si>
  <si>
    <t>місцеві адміністративні</t>
  </si>
  <si>
    <t>Перебувало на розгляді справ і матеріалів
у апеляційних судах (усього)</t>
  </si>
  <si>
    <t>апеляційні (загальні)</t>
  </si>
  <si>
    <t>у тому числі матеріалів за апеляційними скаргами</t>
  </si>
  <si>
    <t xml:space="preserve">у тому числі справ 
наказного провадження </t>
  </si>
  <si>
    <t xml:space="preserve">у тому числі справ 
позовного провадження </t>
  </si>
  <si>
    <t xml:space="preserve">у тому числі справ 
окремого провадження </t>
  </si>
  <si>
    <t>у тому числі справ про банкрутство (неплатоспроможність)</t>
  </si>
  <si>
    <t xml:space="preserve">з них </t>
  </si>
  <si>
    <t>Таблиця 1.1</t>
  </si>
  <si>
    <t>Таблиця 1.2</t>
  </si>
  <si>
    <t>Таблиця 1.3</t>
  </si>
  <si>
    <t>Перебувало на розгляді справ і матеріалів
у місцевих судах</t>
  </si>
  <si>
    <t>Перебувало на розгляді справ і матеріалів
у апеляційних судах</t>
  </si>
  <si>
    <t>1</t>
  </si>
  <si>
    <t>28</t>
  </si>
  <si>
    <t>Шостий апеляційний адміністративний суд</t>
  </si>
  <si>
    <t>Восьмий апеляційний адміністративний суд</t>
  </si>
  <si>
    <t>Третій апеляційний адміністративний суд</t>
  </si>
  <si>
    <t>Сьомий апеляційний адміністративний суд</t>
  </si>
  <si>
    <t>Другий апеляційний адміністративний суд</t>
  </si>
  <si>
    <t>П'ятий апеляційний адміністративний суд</t>
  </si>
  <si>
    <t>Перший апеляційний адміністративний суд</t>
  </si>
  <si>
    <t>Четвертий апеляційний адміністративний суд</t>
  </si>
  <si>
    <t>Північний апеляційний господарський суд</t>
  </si>
  <si>
    <t>Центральний апеляційний господарський суд</t>
  </si>
  <si>
    <t>Західний апеляційний господарський суд</t>
  </si>
  <si>
    <t>Півнично-західний апеляційний господарський суд</t>
  </si>
  <si>
    <t>Східний апеляційний господарський суд</t>
  </si>
  <si>
    <t>Південно-західний апеляційний господарський суд</t>
  </si>
  <si>
    <t>Південний апеляційний господарський суд</t>
  </si>
  <si>
    <t>В</t>
  </si>
  <si>
    <t>Область
(регіон, суди якого входять до апеляційного округу)</t>
  </si>
  <si>
    <t>Найменування апеляційного адміністративного суду</t>
  </si>
  <si>
    <t>Найменування 
апеляційного 
господарського суду</t>
  </si>
  <si>
    <t>Таблиця 2.1</t>
  </si>
  <si>
    <t>Надійшло на розгляд справ і матеріалів
до місцевих та апеляційних судів (І інстанція) (усього)</t>
  </si>
  <si>
    <t>Таблиця 2.2</t>
  </si>
  <si>
    <t>Надійшло на розгляд справ і матеріалів
до місцевих судів (усього)</t>
  </si>
  <si>
    <t>Надійшло на розгляд справ і матеріалів
до апеляційних судів (усього)</t>
  </si>
  <si>
    <t>Таблиця 2.3</t>
  </si>
  <si>
    <t>Надійшло на розгляд справ і матеріалів
до місцевих судів</t>
  </si>
  <si>
    <t>Надійшло на розгляд справ і матеріалів
до апеляційних судів</t>
  </si>
  <si>
    <t>Надійшло на розгляд справ і матеріалів
до місцевих та апеляційних 
господарських судів</t>
  </si>
  <si>
    <t>Надійшло на розгляд справ і матеріалів
до місцевих та апеляційних 
адміністративних судів</t>
  </si>
  <si>
    <t>Таблиця 3.1</t>
  </si>
  <si>
    <t>Розглянуто справ і матеріалів
місцевими та апеляційними судами (І інстанція) (усього)</t>
  </si>
  <si>
    <t>Таблиця 3.2</t>
  </si>
  <si>
    <t>Розглянуто справ і матеріалів
місцевими судами (усього)</t>
  </si>
  <si>
    <t>Розглянуто справ і матеріалів
апеляційними судами (усього)</t>
  </si>
  <si>
    <t>Розглянуто справ і матеріалів
місцевими судами</t>
  </si>
  <si>
    <t>Розглянуто справ і матеріалів
апеляційними судами</t>
  </si>
  <si>
    <t>Розглянуто справ і матеріалів
місцевими та апеляційними 
господарськими судами</t>
  </si>
  <si>
    <t>Розглянуто справ і матеріалів
місцевими та апеляційними 
адміністративними судами</t>
  </si>
  <si>
    <t>Таблиця 4.1</t>
  </si>
  <si>
    <t>Залишок не розглянутих на кінець періоду матеріалів за апеляційними скаргами
у апеляційних судах (ІІ інстанція) (усього)</t>
  </si>
  <si>
    <t>Надійшло на розгляд матеріалів за апеляційними скаргами
до апеляційних судів (ІІ інстанція) (усього)</t>
  </si>
  <si>
    <t>Розглянуто матеріалів за апеляційними скаргами
апеляційними судами (ІІ інстанція) (усього)</t>
  </si>
  <si>
    <t>Залишок не розглянутих на кінець періоду справ і матеріалів
у місцевих та апеляційних судах (І інстанція) (усього)</t>
  </si>
  <si>
    <t>Таблиця 4.2</t>
  </si>
  <si>
    <t>Залишок не розглянутих на кінець періоду справ і матеріалів
у місцевих судах (усього)</t>
  </si>
  <si>
    <t>Залишок не розглянутих на кінець періоду справ і матеріалів
у апеляційних судах (усього)</t>
  </si>
  <si>
    <t>Таблиця 4.3</t>
  </si>
  <si>
    <t>Таблиця 3.3</t>
  </si>
  <si>
    <t>Залишок не розглянутих на кінець періоду справ і матеріалів
у місцевих судах</t>
  </si>
  <si>
    <t>Залишок не розглянутих на кінець періоду справ і матеріалів
у апеляційних судах</t>
  </si>
  <si>
    <t>Залишок не розглянутих на кінець періоду 
справ і матеріалів
у місцевих та апеляційних 
господарських судах</t>
  </si>
  <si>
    <t>Залишок не розглянутих на кінець періоду 
справ і матеріалів
у місцевих та апеляційних 
адміністративних судах</t>
  </si>
  <si>
    <t>1.1</t>
  </si>
  <si>
    <t>1.2</t>
  </si>
  <si>
    <t>1.3</t>
  </si>
  <si>
    <t>Кількість справ та матеріалів, що перебували на розгляді у місцевих та апеляційних судах:</t>
  </si>
  <si>
    <t>2.1</t>
  </si>
  <si>
    <t>2.2</t>
  </si>
  <si>
    <t>2.3</t>
  </si>
  <si>
    <t>Кількість справ та матеріалів, що надійшли на розгляд до місцевих та апеляційних судів:</t>
  </si>
  <si>
    <t>Таблиця 5.1</t>
  </si>
  <si>
    <t>Перебувало на розгляді справ і матеріалів
у місцевих та апеляційних 
господарських судах</t>
  </si>
  <si>
    <t>Перебувало на розгляді справ і матеріалів
у місцевих та апеляційних 
адміністративних судах</t>
  </si>
  <si>
    <t>3.1</t>
  </si>
  <si>
    <t>Загальні показники ефективності здійснення правосуддя
місцевими та апеляційними судами (у розрізі юрисдикцій)</t>
  </si>
  <si>
    <t>Ефективність здійснення правосуддя
місцевими та апеляційними судами (І інстанція) (усього)</t>
  </si>
  <si>
    <t>Ефективність здійснення правосуддя
апеляційними судами (ІІ інстанція) (усього)</t>
  </si>
  <si>
    <t>Динаміка</t>
  </si>
  <si>
    <t>Ефективність здійснення правосуддя
місцевими судами (усього)</t>
  </si>
  <si>
    <t>Ефективність здійснення правосуддя
апеляційними судами (усього)</t>
  </si>
  <si>
    <t>Ефективність здійснення правосуддя
місцевими судами</t>
  </si>
  <si>
    <t>Ефективність здійснення правосуддя
апеляційними судами</t>
  </si>
  <si>
    <t>103 % і більше – передова практика</t>
  </si>
  <si>
    <t>менше 0 - негативна</t>
  </si>
  <si>
    <t>більше 0 - позитивна</t>
  </si>
  <si>
    <t xml:space="preserve">Критерії оцінювання ефективності здійснення правосуддя: </t>
  </si>
  <si>
    <t>Таблиця 5.3</t>
  </si>
  <si>
    <t>Таблиця 5.2</t>
  </si>
  <si>
    <t>Загальні показники кількості справ і матеріалів, що перебували на розгляді
у місцевих та апеляційних судах (у розрізі інстанцій)*</t>
  </si>
  <si>
    <t>Загальні показники ефективності здійснення правосуддя
місцевими та апеляційними судами (у розрізі інстанцій)*</t>
  </si>
  <si>
    <t>Загальні показники кількості справ і матеріалів, що перебували на розгляді
у місцевих та апеляційних судах (у розрізі юрисдикцій)*</t>
  </si>
  <si>
    <t>Загальні показники кількості справ і матеріалів, що перебували на розгляді
у місцевих та апеляційних судах (у розрізі регіонів / апеляційних округів)*</t>
  </si>
  <si>
    <t>Загальні показники кількості справ і матеріалів, що надійшли на розгляд
до місцевих та апеляційних судів (у розрізі інстанцій)*</t>
  </si>
  <si>
    <t>Загальні показники кількості справ і матеріалів, що надійшли на розгляд
до місцевих та апеляційних судів (у розрізі юрисдикцій)*</t>
  </si>
  <si>
    <t>Загальні показники кількості справ і матеріалів, що надійшли на розгляд
до місцевих та апеляційних судів (у розрізі регіонів / апеляційних округів)*</t>
  </si>
  <si>
    <t>Загальні показники кількості справ і матеріалів, розглянутих
місцевими та апеляційними судами (у розрізі інстанцій)*</t>
  </si>
  <si>
    <t>Загальні показники кількості справ і матеріалів, розглянутих
місцевими та апеляційними судами (у розрізі юрисдикцій)*</t>
  </si>
  <si>
    <t>Загальні показники кількості справ і матеріалів, розглянутих
місцевими та апеляційними судами (у розрізі регіонів / апеляційних округів)*</t>
  </si>
  <si>
    <t>Загальні показники кількості справ і матеріалів, не розглянутих
місцевими та апеляційними судами на кінець періоду (у розрізі інстанцій)*</t>
  </si>
  <si>
    <t>Загальні показники ефективності здійснення правосуддя
місцевими та апеляційними судами (у розрізі регіонів / апеляційних округів)*</t>
  </si>
  <si>
    <t>Найменування апеляційного 
господарського суду</t>
  </si>
  <si>
    <t>Загальні показники кількості справ і матеріалів, що перебували на розгляді у місцевих та апеляційних судах 
(у розрізі інстанцій)</t>
  </si>
  <si>
    <t>Загальні показники кількості справ і матеріалів, що перебували на розгляді у місцевих та апеляційних судах 
(у розрізі юрисдикцій)</t>
  </si>
  <si>
    <t>Загальні показники кількості справ і матеріалів, що перебували на розгляді у місцевих та апеляційних судах 
(у розрізі регіонів / апеляційних округів)</t>
  </si>
  <si>
    <t>Загальні показники кількості справ і матеріалів, що надійшли на розгляд до місцевих та апеляційних судів 
(у розрізі інстанцій)</t>
  </si>
  <si>
    <t>Загальні показники кількості справ і матеріалів, що надійшли на розгляд до місцевих та апеляційних судів 
(у розрізі юрисдикцій)</t>
  </si>
  <si>
    <t>Загальні показники кількості справ і матеріалів, що надійшли на розгляд до місцевих та апеляційних судів 
(у розрізі регіонів / апеляційних округів)</t>
  </si>
  <si>
    <t>Загальні показники кількості справ і матеріалів, розглянутих місцевими та апеляційними судами 
(у розрізі інстанцій)</t>
  </si>
  <si>
    <t>Загальні показники кількості справ і матеріалів, розглянутих місцевими та апеляційними судами 
(у розрізі юрисдикцій)</t>
  </si>
  <si>
    <t>Загальні показники кількості справ і матеріалів, розглянутих місцевими та апеляційними судами 
(у розрізі регіонів / апеляційних округів)</t>
  </si>
  <si>
    <t>Загальні показники кількості справ і матеріалів, не розглянутих місцевими та апеляційними судами
(у розрізі інстанцій)</t>
  </si>
  <si>
    <t>Кількість справ та матеріалів, розглянутих місцевими та апеляційними судами:</t>
  </si>
  <si>
    <t>Кількість справ та матеріалів, не розглянутих місцевими та апеляційними судами:</t>
  </si>
  <si>
    <t>3.2</t>
  </si>
  <si>
    <t>3.3</t>
  </si>
  <si>
    <t>4.1</t>
  </si>
  <si>
    <t>4.2</t>
  </si>
  <si>
    <t>4.3</t>
  </si>
  <si>
    <t>5.1</t>
  </si>
  <si>
    <t>5.2</t>
  </si>
  <si>
    <t>5.3</t>
  </si>
  <si>
    <t>Загальні показники кількості справ і матеріалів, не розглянутих місцевими та апеляційними судами 
(у розрізі юрисдикцій)</t>
  </si>
  <si>
    <t>Загальні показники кількості справ і матеріалів, не розглянутих
місцевими та апеляційними судами на кінець періоду  (у розрізі регіонів / апеляційних округів)*</t>
  </si>
  <si>
    <t>Загальні показники кількості справ і матеріалів, не розглянутих
місцевими та апеляційними судами на кінець періоду (у розрізі юрисдикцій)*</t>
  </si>
  <si>
    <t>Загальні показники кількості справ і матеріалів, не розглянутих місцевими та апеляційними судами 
(у розрізі регіонів / апеляційних округів)</t>
  </si>
  <si>
    <t>Ефективність здійснення правосуддя місцевими та апеляційними судами:</t>
  </si>
  <si>
    <t>Загальні показники ефективності здійснення правосуддя місцевими та апеляційними судами 
(у розрізі інстанцій)</t>
  </si>
  <si>
    <t>Загальні показники ефективності здійснення правосуддя місцевими та апеляційними судами 
(у розрізі юрисдикцій)</t>
  </si>
  <si>
    <t>Загальні показники ефективності здійснення правосуддя місцевими та апеляційними судами 
(у розрізі регіонів / апеляційних округів)</t>
  </si>
  <si>
    <t>динаміка</t>
  </si>
  <si>
    <t xml:space="preserve">* показники сформовані без врахування даних: </t>
  </si>
  <si>
    <t xml:space="preserve">Критерії динаміки: </t>
  </si>
  <si>
    <t>за 2022 рік - 169 місцевих та апеляційних судів, підсудність справ яких змінено</t>
  </si>
  <si>
    <t>за 2023 рік - 160 місцевих та апеляційних судів, підсудність справ яких змінено</t>
  </si>
  <si>
    <t>динаміка, %</t>
  </si>
  <si>
    <t>Аналітичні таблиці щодо стану здійснення правосуддя за 2023 рік</t>
  </si>
  <si>
    <t>84 % і нижче – тривожний показник</t>
  </si>
  <si>
    <t>85–95 % – насторожуючий показник</t>
  </si>
  <si>
    <t>96–102 % – нейтральний показник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</si>
</sst>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.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17"/>
      <name val="Calibri"/>
      <family val="2"/>
    </font>
    <font>
      <sz val="10"/>
      <color indexed="1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sz val="10"/>
      <color indexed="53"/>
      <name val="Calibri"/>
      <family val="2"/>
    </font>
    <font>
      <sz val="10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8000"/>
      <name val="Calibri"/>
      <family val="2"/>
    </font>
    <font>
      <sz val="10"/>
      <color rgb="FF80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6600"/>
      <name val="Calibri"/>
      <family val="2"/>
    </font>
    <font>
      <sz val="10"/>
      <color rgb="FF33996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thin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65">
    <xf numFmtId="0" fontId="0" fillId="0" borderId="0" xfId="0" applyAlignment="1">
      <alignment/>
    </xf>
    <xf numFmtId="0" fontId="22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0" borderId="0" xfId="0" applyFont="1" applyAlignment="1">
      <alignment/>
    </xf>
    <xf numFmtId="0" fontId="23" fillId="31" borderId="10" xfId="0" applyFont="1" applyFill="1" applyBorder="1" applyAlignment="1">
      <alignment horizontal="center" vertical="center"/>
    </xf>
    <xf numFmtId="0" fontId="44" fillId="31" borderId="10" xfId="0" applyFont="1" applyFill="1" applyBorder="1" applyAlignment="1">
      <alignment vertical="center" wrapText="1"/>
    </xf>
    <xf numFmtId="49" fontId="22" fillId="31" borderId="10" xfId="0" applyNumberFormat="1" applyFont="1" applyFill="1" applyBorder="1" applyAlignment="1">
      <alignment horizontal="center" vertical="center"/>
    </xf>
    <xf numFmtId="0" fontId="22" fillId="31" borderId="10" xfId="0" applyFont="1" applyFill="1" applyBorder="1" applyAlignment="1">
      <alignment vertical="center" wrapText="1"/>
    </xf>
    <xf numFmtId="49" fontId="23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 wrapText="1"/>
    </xf>
    <xf numFmtId="49" fontId="23" fillId="34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vertical="center" wrapText="1"/>
    </xf>
    <xf numFmtId="49" fontId="22" fillId="34" borderId="10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vertical="center" wrapText="1"/>
    </xf>
    <xf numFmtId="49" fontId="23" fillId="26" borderId="10" xfId="0" applyNumberFormat="1" applyFont="1" applyFill="1" applyBorder="1" applyAlignment="1">
      <alignment horizontal="center" vertical="center"/>
    </xf>
    <xf numFmtId="0" fontId="44" fillId="26" borderId="10" xfId="0" applyFont="1" applyFill="1" applyBorder="1" applyAlignment="1">
      <alignment vertical="center" wrapText="1"/>
    </xf>
    <xf numFmtId="49" fontId="22" fillId="26" borderId="10" xfId="0" applyNumberFormat="1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vertical="center" wrapText="1"/>
    </xf>
    <xf numFmtId="49" fontId="23" fillId="35" borderId="10" xfId="0" applyNumberFormat="1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vertical="center" wrapText="1"/>
    </xf>
    <xf numFmtId="49" fontId="22" fillId="35" borderId="10" xfId="0" applyNumberFormat="1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36" borderId="11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3" fontId="25" fillId="0" borderId="12" xfId="0" applyNumberFormat="1" applyFont="1" applyBorder="1" applyAlignment="1" applyProtection="1">
      <alignment horizontal="right" vertical="center" wrapText="1"/>
      <protection locked="0"/>
    </xf>
    <xf numFmtId="10" fontId="25" fillId="0" borderId="13" xfId="0" applyNumberFormat="1" applyFont="1" applyBorder="1" applyAlignment="1">
      <alignment horizontal="right" vertical="center" wrapText="1"/>
    </xf>
    <xf numFmtId="0" fontId="24" fillId="0" borderId="14" xfId="0" applyFont="1" applyBorder="1" applyAlignment="1">
      <alignment horizontal="center" vertical="center" wrapText="1"/>
    </xf>
    <xf numFmtId="3" fontId="24" fillId="0" borderId="15" xfId="0" applyNumberFormat="1" applyFont="1" applyBorder="1" applyAlignment="1" applyProtection="1">
      <alignment horizontal="right" vertical="center" wrapText="1"/>
      <protection locked="0"/>
    </xf>
    <xf numFmtId="3" fontId="24" fillId="0" borderId="16" xfId="0" applyNumberFormat="1" applyFont="1" applyBorder="1" applyAlignment="1" applyProtection="1">
      <alignment horizontal="right" vertical="center" wrapText="1"/>
      <protection locked="0"/>
    </xf>
    <xf numFmtId="10" fontId="24" fillId="0" borderId="17" xfId="0" applyNumberFormat="1" applyFont="1" applyBorder="1" applyAlignment="1">
      <alignment horizontal="right" vertical="center" wrapText="1"/>
    </xf>
    <xf numFmtId="0" fontId="24" fillId="0" borderId="18" xfId="0" applyFont="1" applyBorder="1" applyAlignment="1">
      <alignment horizontal="center" vertical="center" wrapText="1"/>
    </xf>
    <xf numFmtId="3" fontId="24" fillId="0" borderId="19" xfId="0" applyNumberFormat="1" applyFont="1" applyBorder="1" applyAlignment="1" applyProtection="1">
      <alignment horizontal="right" vertical="center" wrapText="1"/>
      <protection locked="0"/>
    </xf>
    <xf numFmtId="3" fontId="24" fillId="0" borderId="10" xfId="0" applyNumberFormat="1" applyFont="1" applyBorder="1" applyAlignment="1" applyProtection="1">
      <alignment horizontal="right" vertical="center" wrapText="1"/>
      <protection locked="0"/>
    </xf>
    <xf numFmtId="10" fontId="24" fillId="0" borderId="2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3" fontId="24" fillId="26" borderId="19" xfId="0" applyNumberFormat="1" applyFont="1" applyFill="1" applyBorder="1" applyAlignment="1" applyProtection="1">
      <alignment horizontal="right" vertical="center" wrapText="1"/>
      <protection locked="0"/>
    </xf>
    <xf numFmtId="3" fontId="24" fillId="31" borderId="10" xfId="0" applyNumberFormat="1" applyFont="1" applyFill="1" applyBorder="1" applyAlignment="1" applyProtection="1">
      <alignment horizontal="right" vertical="center"/>
      <protection locked="0"/>
    </xf>
    <xf numFmtId="0" fontId="26" fillId="36" borderId="1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4" fillId="36" borderId="21" xfId="0" applyFont="1" applyFill="1" applyBorder="1" applyAlignment="1">
      <alignment horizontal="center" vertical="center" wrapText="1"/>
    </xf>
    <xf numFmtId="3" fontId="24" fillId="37" borderId="19" xfId="0" applyNumberFormat="1" applyFont="1" applyFill="1" applyBorder="1" applyAlignment="1" applyProtection="1">
      <alignment horizontal="right" vertical="center" wrapText="1"/>
      <protection locked="0"/>
    </xf>
    <xf numFmtId="3" fontId="24" fillId="37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26" borderId="19" xfId="0" applyNumberFormat="1" applyFont="1" applyFill="1" applyBorder="1" applyAlignment="1">
      <alignment vertical="center"/>
    </xf>
    <xf numFmtId="0" fontId="26" fillId="36" borderId="22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4" fillId="26" borderId="24" xfId="0" applyNumberFormat="1" applyFont="1" applyFill="1" applyBorder="1" applyAlignment="1">
      <alignment vertical="center"/>
    </xf>
    <xf numFmtId="10" fontId="24" fillId="0" borderId="25" xfId="0" applyNumberFormat="1" applyFont="1" applyBorder="1" applyAlignment="1">
      <alignment horizontal="right" vertical="center" wrapText="1"/>
    </xf>
    <xf numFmtId="0" fontId="25" fillId="36" borderId="26" xfId="0" applyFont="1" applyFill="1" applyBorder="1" applyAlignment="1">
      <alignment vertical="center" wrapText="1"/>
    </xf>
    <xf numFmtId="3" fontId="24" fillId="26" borderId="15" xfId="0" applyNumberFormat="1" applyFont="1" applyFill="1" applyBorder="1" applyAlignment="1">
      <alignment vertical="center"/>
    </xf>
    <xf numFmtId="3" fontId="24" fillId="31" borderId="16" xfId="0" applyNumberFormat="1" applyFont="1" applyFill="1" applyBorder="1" applyAlignment="1" applyProtection="1">
      <alignment horizontal="right" vertical="center"/>
      <protection locked="0"/>
    </xf>
    <xf numFmtId="0" fontId="25" fillId="36" borderId="10" xfId="0" applyFont="1" applyFill="1" applyBorder="1" applyAlignment="1">
      <alignment vertical="center" wrapText="1"/>
    </xf>
    <xf numFmtId="0" fontId="25" fillId="36" borderId="22" xfId="0" applyFont="1" applyFill="1" applyBorder="1" applyAlignment="1">
      <alignment vertical="center" wrapText="1"/>
    </xf>
    <xf numFmtId="3" fontId="24" fillId="31" borderId="22" xfId="0" applyNumberFormat="1" applyFont="1" applyFill="1" applyBorder="1" applyAlignment="1" applyProtection="1">
      <alignment horizontal="right" vertical="center"/>
      <protection locked="0"/>
    </xf>
    <xf numFmtId="0" fontId="24" fillId="0" borderId="0" xfId="49" applyFont="1" applyFill="1" applyAlignment="1">
      <alignment vertical="top"/>
      <protection/>
    </xf>
    <xf numFmtId="0" fontId="24" fillId="0" borderId="0" xfId="49" applyFont="1" applyFill="1" applyAlignment="1">
      <alignment vertical="top" wrapText="1"/>
      <protection/>
    </xf>
    <xf numFmtId="0" fontId="24" fillId="0" borderId="0" xfId="0" applyFont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4" fillId="0" borderId="27" xfId="0" applyFont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3" fontId="24" fillId="26" borderId="24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49" applyFont="1" applyAlignment="1">
      <alignment vertical="top" wrapText="1"/>
      <protection/>
    </xf>
    <xf numFmtId="0" fontId="24" fillId="0" borderId="0" xfId="56" applyFont="1">
      <alignment/>
      <protection/>
    </xf>
    <xf numFmtId="0" fontId="24" fillId="0" borderId="0" xfId="56" applyFont="1" applyAlignment="1">
      <alignment vertical="center"/>
      <protection/>
    </xf>
    <xf numFmtId="0" fontId="25" fillId="33" borderId="19" xfId="56" applyFont="1" applyFill="1" applyBorder="1" applyAlignment="1">
      <alignment horizontal="center" vertical="center" wrapText="1"/>
      <protection/>
    </xf>
    <xf numFmtId="0" fontId="25" fillId="33" borderId="10" xfId="56" applyFont="1" applyFill="1" applyBorder="1" applyAlignment="1">
      <alignment horizontal="center" vertical="center" wrapText="1"/>
      <protection/>
    </xf>
    <xf numFmtId="0" fontId="25" fillId="36" borderId="10" xfId="56" applyFont="1" applyFill="1" applyBorder="1" applyAlignment="1">
      <alignment horizontal="center" vertical="center" wrapText="1"/>
      <protection/>
    </xf>
    <xf numFmtId="0" fontId="25" fillId="34" borderId="10" xfId="56" applyFont="1" applyFill="1" applyBorder="1" applyAlignment="1">
      <alignment horizontal="center" vertical="center" wrapText="1"/>
      <protection/>
    </xf>
    <xf numFmtId="0" fontId="25" fillId="31" borderId="10" xfId="56" applyFont="1" applyFill="1" applyBorder="1" applyAlignment="1">
      <alignment horizontal="center" vertical="center" wrapText="1"/>
      <protection/>
    </xf>
    <xf numFmtId="0" fontId="25" fillId="36" borderId="20" xfId="56" applyFont="1" applyFill="1" applyBorder="1" applyAlignment="1">
      <alignment horizontal="center" vertical="center" wrapText="1"/>
      <protection/>
    </xf>
    <xf numFmtId="0" fontId="25" fillId="36" borderId="19" xfId="56" applyFont="1" applyFill="1" applyBorder="1" applyAlignment="1">
      <alignment horizontal="center" vertical="center" wrapText="1"/>
      <protection/>
    </xf>
    <xf numFmtId="0" fontId="25" fillId="38" borderId="19" xfId="56" applyFont="1" applyFill="1" applyBorder="1" applyAlignment="1">
      <alignment horizontal="center" vertical="center" wrapText="1"/>
      <protection/>
    </xf>
    <xf numFmtId="0" fontId="25" fillId="38" borderId="10" xfId="56" applyFont="1" applyFill="1" applyBorder="1" applyAlignment="1">
      <alignment horizontal="center" vertical="center" wrapText="1"/>
      <protection/>
    </xf>
    <xf numFmtId="0" fontId="25" fillId="39" borderId="10" xfId="56" applyFont="1" applyFill="1" applyBorder="1" applyAlignment="1">
      <alignment horizontal="center" vertical="center" wrapText="1"/>
      <protection/>
    </xf>
    <xf numFmtId="0" fontId="25" fillId="26" borderId="10" xfId="56" applyFont="1" applyFill="1" applyBorder="1" applyAlignment="1">
      <alignment horizontal="center" vertical="center" wrapText="1"/>
      <protection/>
    </xf>
    <xf numFmtId="0" fontId="24" fillId="36" borderId="10" xfId="56" applyFont="1" applyFill="1" applyBorder="1" applyAlignment="1">
      <alignment horizontal="center" vertical="center" wrapText="1"/>
      <protection/>
    </xf>
    <xf numFmtId="0" fontId="24" fillId="36" borderId="18" xfId="0" applyFont="1" applyFill="1" applyBorder="1" applyAlignment="1">
      <alignment horizontal="center" vertical="center" wrapText="1"/>
    </xf>
    <xf numFmtId="0" fontId="24" fillId="36" borderId="29" xfId="56" applyFont="1" applyFill="1" applyBorder="1" applyAlignment="1">
      <alignment horizontal="center" vertical="center" wrapText="1"/>
      <protection/>
    </xf>
    <xf numFmtId="0" fontId="24" fillId="36" borderId="11" xfId="56" applyFont="1" applyFill="1" applyBorder="1" applyAlignment="1">
      <alignment horizontal="center" vertical="center" wrapText="1"/>
      <protection/>
    </xf>
    <xf numFmtId="0" fontId="24" fillId="36" borderId="30" xfId="56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left" vertical="center" wrapText="1"/>
    </xf>
    <xf numFmtId="0" fontId="25" fillId="36" borderId="18" xfId="56" applyNumberFormat="1" applyFont="1" applyFill="1" applyBorder="1" applyAlignment="1">
      <alignment horizontal="center" vertical="center" wrapText="1"/>
      <protection/>
    </xf>
    <xf numFmtId="3" fontId="24" fillId="33" borderId="16" xfId="0" applyNumberFormat="1" applyFont="1" applyFill="1" applyBorder="1" applyAlignment="1" applyProtection="1" quotePrefix="1">
      <alignment horizontal="right" vertical="center" wrapText="1"/>
      <protection locked="0"/>
    </xf>
    <xf numFmtId="10" fontId="24" fillId="0" borderId="16" xfId="0" applyNumberFormat="1" applyFont="1" applyBorder="1" applyAlignment="1" applyProtection="1" quotePrefix="1">
      <alignment horizontal="right" vertical="center" wrapText="1"/>
      <protection locked="0"/>
    </xf>
    <xf numFmtId="3" fontId="24" fillId="34" borderId="16" xfId="0" applyNumberFormat="1" applyFont="1" applyFill="1" applyBorder="1" applyAlignment="1" applyProtection="1" quotePrefix="1">
      <alignment horizontal="right" vertical="center" wrapText="1"/>
      <protection locked="0"/>
    </xf>
    <xf numFmtId="3" fontId="24" fillId="31" borderId="16" xfId="0" applyNumberFormat="1" applyFont="1" applyFill="1" applyBorder="1" applyAlignment="1" applyProtection="1" quotePrefix="1">
      <alignment horizontal="right" vertical="center" wrapText="1"/>
      <protection locked="0"/>
    </xf>
    <xf numFmtId="10" fontId="24" fillId="0" borderId="17" xfId="0" applyNumberFormat="1" applyFont="1" applyBorder="1" applyAlignment="1" applyProtection="1" quotePrefix="1">
      <alignment horizontal="right" vertical="center" wrapText="1"/>
      <protection locked="0"/>
    </xf>
    <xf numFmtId="3" fontId="24" fillId="37" borderId="15" xfId="0" applyNumberFormat="1" applyFont="1" applyFill="1" applyBorder="1" applyAlignment="1" applyProtection="1" quotePrefix="1">
      <alignment horizontal="right" vertical="center" wrapText="1"/>
      <protection locked="0"/>
    </xf>
    <xf numFmtId="3" fontId="24" fillId="37" borderId="16" xfId="0" applyNumberFormat="1" applyFont="1" applyFill="1" applyBorder="1" applyAlignment="1" applyProtection="1" quotePrefix="1">
      <alignment horizontal="right" vertical="center" wrapText="1"/>
      <protection locked="0"/>
    </xf>
    <xf numFmtId="170" fontId="24" fillId="0" borderId="27" xfId="0" applyNumberFormat="1" applyFont="1" applyBorder="1" applyAlignment="1" applyProtection="1" quotePrefix="1">
      <alignment horizontal="right" vertical="center" wrapText="1"/>
      <protection locked="0"/>
    </xf>
    <xf numFmtId="3" fontId="24" fillId="38" borderId="15" xfId="0" applyNumberFormat="1" applyFont="1" applyFill="1" applyBorder="1" applyAlignment="1" applyProtection="1" quotePrefix="1">
      <alignment horizontal="right" vertical="center" wrapText="1"/>
      <protection locked="0"/>
    </xf>
    <xf numFmtId="3" fontId="24" fillId="38" borderId="16" xfId="0" applyNumberFormat="1" applyFont="1" applyFill="1" applyBorder="1" applyAlignment="1" applyProtection="1" quotePrefix="1">
      <alignment horizontal="right" vertical="center" wrapText="1"/>
      <protection locked="0"/>
    </xf>
    <xf numFmtId="3" fontId="24" fillId="39" borderId="16" xfId="0" applyNumberFormat="1" applyFont="1" applyFill="1" applyBorder="1" applyAlignment="1" applyProtection="1" quotePrefix="1">
      <alignment horizontal="right" vertical="center" wrapText="1"/>
      <protection locked="0"/>
    </xf>
    <xf numFmtId="3" fontId="24" fillId="26" borderId="16" xfId="0" applyNumberFormat="1" applyFont="1" applyFill="1" applyBorder="1" applyAlignment="1" applyProtection="1" quotePrefix="1">
      <alignment horizontal="right" vertical="center" wrapText="1"/>
      <protection locked="0"/>
    </xf>
    <xf numFmtId="10" fontId="24" fillId="0" borderId="27" xfId="0" applyNumberFormat="1" applyFont="1" applyBorder="1" applyAlignment="1" applyProtection="1" quotePrefix="1">
      <alignment horizontal="right" vertical="center" wrapText="1"/>
      <protection locked="0"/>
    </xf>
    <xf numFmtId="0" fontId="24" fillId="0" borderId="10" xfId="54" applyFont="1" applyBorder="1" applyAlignment="1">
      <alignment horizontal="left" vertical="center" wrapText="1"/>
      <protection/>
    </xf>
    <xf numFmtId="3" fontId="24" fillId="33" borderId="10" xfId="0" applyNumberFormat="1" applyFont="1" applyFill="1" applyBorder="1" applyAlignment="1" applyProtection="1">
      <alignment horizontal="right" vertical="center" wrapText="1"/>
      <protection locked="0"/>
    </xf>
    <xf numFmtId="10" fontId="24" fillId="0" borderId="10" xfId="0" applyNumberFormat="1" applyFont="1" applyBorder="1" applyAlignment="1" applyProtection="1">
      <alignment horizontal="right" vertical="center" wrapText="1"/>
      <protection locked="0"/>
    </xf>
    <xf numFmtId="3" fontId="24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31" borderId="10" xfId="0" applyNumberFormat="1" applyFont="1" applyFill="1" applyBorder="1" applyAlignment="1" applyProtection="1">
      <alignment horizontal="right" vertical="center" wrapText="1"/>
      <protection locked="0"/>
    </xf>
    <xf numFmtId="10" fontId="24" fillId="0" borderId="20" xfId="0" applyNumberFormat="1" applyFont="1" applyBorder="1" applyAlignment="1" applyProtection="1">
      <alignment horizontal="right" vertical="center" wrapText="1"/>
      <protection locked="0"/>
    </xf>
    <xf numFmtId="10" fontId="24" fillId="0" borderId="18" xfId="0" applyNumberFormat="1" applyFont="1" applyBorder="1" applyAlignment="1" applyProtection="1">
      <alignment horizontal="right" vertical="center" wrapText="1"/>
      <protection locked="0"/>
    </xf>
    <xf numFmtId="3" fontId="24" fillId="38" borderId="19" xfId="0" applyNumberFormat="1" applyFont="1" applyFill="1" applyBorder="1" applyAlignment="1" applyProtection="1">
      <alignment horizontal="right" vertical="center" wrapText="1"/>
      <protection locked="0"/>
    </xf>
    <xf numFmtId="3" fontId="24" fillId="38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39" borderId="10" xfId="0" applyNumberFormat="1" applyFont="1" applyFill="1" applyBorder="1" applyAlignment="1" applyProtection="1" quotePrefix="1">
      <alignment horizontal="right" vertical="center" wrapText="1"/>
      <protection locked="0"/>
    </xf>
    <xf numFmtId="10" fontId="24" fillId="0" borderId="10" xfId="0" applyNumberFormat="1" applyFont="1" applyBorder="1" applyAlignment="1" applyProtection="1" quotePrefix="1">
      <alignment horizontal="right" vertical="center" wrapText="1"/>
      <protection locked="0"/>
    </xf>
    <xf numFmtId="3" fontId="24" fillId="26" borderId="1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54" applyFont="1">
      <alignment/>
      <protection/>
    </xf>
    <xf numFmtId="3" fontId="24" fillId="26" borderId="10" xfId="0" applyNumberFormat="1" applyFont="1" applyFill="1" applyBorder="1" applyAlignment="1" applyProtection="1" quotePrefix="1">
      <alignment horizontal="right" vertical="center" wrapText="1"/>
      <protection locked="0"/>
    </xf>
    <xf numFmtId="10" fontId="24" fillId="0" borderId="18" xfId="0" applyNumberFormat="1" applyFont="1" applyBorder="1" applyAlignment="1" applyProtection="1" quotePrefix="1">
      <alignment horizontal="right" vertical="center" wrapText="1"/>
      <protection locked="0"/>
    </xf>
    <xf numFmtId="3" fontId="24" fillId="39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38" borderId="19" xfId="0" applyNumberFormat="1" applyFont="1" applyFill="1" applyBorder="1" applyAlignment="1" applyProtection="1" quotePrefix="1">
      <alignment horizontal="right" vertical="center" wrapText="1"/>
      <protection locked="0"/>
    </xf>
    <xf numFmtId="3" fontId="24" fillId="37" borderId="19" xfId="0" applyNumberFormat="1" applyFont="1" applyFill="1" applyBorder="1" applyAlignment="1" applyProtection="1" quotePrefix="1">
      <alignment horizontal="right" vertical="center" wrapText="1"/>
      <protection locked="0"/>
    </xf>
    <xf numFmtId="3" fontId="24" fillId="37" borderId="10" xfId="0" applyNumberFormat="1" applyFont="1" applyFill="1" applyBorder="1" applyAlignment="1" applyProtection="1" quotePrefix="1">
      <alignment horizontal="right" vertical="center" wrapText="1"/>
      <protection locked="0"/>
    </xf>
    <xf numFmtId="10" fontId="24" fillId="0" borderId="20" xfId="0" applyNumberFormat="1" applyFont="1" applyBorder="1" applyAlignment="1" applyProtection="1" quotePrefix="1">
      <alignment horizontal="right" vertical="center" wrapText="1"/>
      <protection locked="0"/>
    </xf>
    <xf numFmtId="3" fontId="24" fillId="38" borderId="10" xfId="0" applyNumberFormat="1" applyFont="1" applyFill="1" applyBorder="1" applyAlignment="1" applyProtection="1" quotePrefix="1">
      <alignment horizontal="right" vertical="center" wrapText="1"/>
      <protection locked="0"/>
    </xf>
    <xf numFmtId="3" fontId="24" fillId="33" borderId="10" xfId="0" applyNumberFormat="1" applyFont="1" applyFill="1" applyBorder="1" applyAlignment="1" applyProtection="1" quotePrefix="1">
      <alignment horizontal="right" vertical="center" wrapText="1"/>
      <protection locked="0"/>
    </xf>
    <xf numFmtId="3" fontId="24" fillId="34" borderId="10" xfId="0" applyNumberFormat="1" applyFont="1" applyFill="1" applyBorder="1" applyAlignment="1" applyProtection="1" quotePrefix="1">
      <alignment horizontal="right" vertical="center" wrapText="1"/>
      <protection locked="0"/>
    </xf>
    <xf numFmtId="3" fontId="24" fillId="31" borderId="10" xfId="0" applyNumberFormat="1" applyFont="1" applyFill="1" applyBorder="1" applyAlignment="1" applyProtection="1" quotePrefix="1">
      <alignment horizontal="right" vertical="center" wrapText="1"/>
      <protection locked="0"/>
    </xf>
    <xf numFmtId="3" fontId="24" fillId="33" borderId="22" xfId="0" applyNumberFormat="1" applyFont="1" applyFill="1" applyBorder="1" applyAlignment="1" applyProtection="1">
      <alignment horizontal="right" vertical="center" wrapText="1"/>
      <protection locked="0"/>
    </xf>
    <xf numFmtId="10" fontId="24" fillId="0" borderId="22" xfId="0" applyNumberFormat="1" applyFont="1" applyBorder="1" applyAlignment="1" applyProtection="1">
      <alignment horizontal="right" vertical="center" wrapText="1"/>
      <protection locked="0"/>
    </xf>
    <xf numFmtId="3" fontId="24" fillId="34" borderId="22" xfId="0" applyNumberFormat="1" applyFont="1" applyFill="1" applyBorder="1" applyAlignment="1" applyProtection="1">
      <alignment horizontal="right" vertical="center" wrapText="1"/>
      <protection locked="0"/>
    </xf>
    <xf numFmtId="3" fontId="24" fillId="31" borderId="22" xfId="0" applyNumberFormat="1" applyFont="1" applyFill="1" applyBorder="1" applyAlignment="1" applyProtection="1">
      <alignment horizontal="right" vertical="center" wrapText="1"/>
      <protection locked="0"/>
    </xf>
    <xf numFmtId="10" fontId="24" fillId="0" borderId="25" xfId="0" applyNumberFormat="1" applyFont="1" applyBorder="1" applyAlignment="1" applyProtection="1">
      <alignment horizontal="right" vertical="center" wrapText="1"/>
      <protection locked="0"/>
    </xf>
    <xf numFmtId="3" fontId="24" fillId="37" borderId="24" xfId="0" applyNumberFormat="1" applyFont="1" applyFill="1" applyBorder="1" applyAlignment="1" applyProtection="1">
      <alignment horizontal="right" vertical="center" wrapText="1"/>
      <protection locked="0"/>
    </xf>
    <xf numFmtId="3" fontId="24" fillId="37" borderId="22" xfId="0" applyNumberFormat="1" applyFont="1" applyFill="1" applyBorder="1" applyAlignment="1" applyProtection="1">
      <alignment horizontal="right" vertical="center" wrapText="1"/>
      <protection locked="0"/>
    </xf>
    <xf numFmtId="10" fontId="24" fillId="0" borderId="23" xfId="0" applyNumberFormat="1" applyFont="1" applyBorder="1" applyAlignment="1" applyProtection="1">
      <alignment horizontal="right" vertical="center" wrapText="1"/>
      <protection locked="0"/>
    </xf>
    <xf numFmtId="3" fontId="24" fillId="38" borderId="24" xfId="0" applyNumberFormat="1" applyFont="1" applyFill="1" applyBorder="1" applyAlignment="1" applyProtection="1">
      <alignment horizontal="right" vertical="center" wrapText="1"/>
      <protection locked="0"/>
    </xf>
    <xf numFmtId="3" fontId="24" fillId="38" borderId="22" xfId="0" applyNumberFormat="1" applyFont="1" applyFill="1" applyBorder="1" applyAlignment="1" applyProtection="1">
      <alignment horizontal="right" vertical="center" wrapText="1"/>
      <protection locked="0"/>
    </xf>
    <xf numFmtId="3" fontId="24" fillId="39" borderId="22" xfId="0" applyNumberFormat="1" applyFont="1" applyFill="1" applyBorder="1" applyAlignment="1" applyProtection="1" quotePrefix="1">
      <alignment horizontal="right" vertical="center" wrapText="1"/>
      <protection locked="0"/>
    </xf>
    <xf numFmtId="10" fontId="24" fillId="0" borderId="22" xfId="0" applyNumberFormat="1" applyFont="1" applyBorder="1" applyAlignment="1" applyProtection="1" quotePrefix="1">
      <alignment horizontal="right" vertical="center" wrapText="1"/>
      <protection locked="0"/>
    </xf>
    <xf numFmtId="3" fontId="24" fillId="26" borderId="22" xfId="0" applyNumberFormat="1" applyFont="1" applyFill="1" applyBorder="1" applyAlignment="1" applyProtection="1" quotePrefix="1">
      <alignment horizontal="right" vertical="center" wrapText="1"/>
      <protection locked="0"/>
    </xf>
    <xf numFmtId="10" fontId="24" fillId="0" borderId="23" xfId="0" applyNumberFormat="1" applyFont="1" applyBorder="1" applyAlignment="1" applyProtection="1" quotePrefix="1">
      <alignment horizontal="right" vertical="center" wrapText="1"/>
      <protection locked="0"/>
    </xf>
    <xf numFmtId="0" fontId="25" fillId="0" borderId="0" xfId="0" applyFont="1" applyAlignment="1">
      <alignment/>
    </xf>
    <xf numFmtId="0" fontId="29" fillId="40" borderId="10" xfId="0" applyFont="1" applyFill="1" applyBorder="1" applyAlignment="1">
      <alignment horizontal="left" vertical="distributed"/>
    </xf>
    <xf numFmtId="0" fontId="25" fillId="40" borderId="18" xfId="0" applyNumberFormat="1" applyFont="1" applyFill="1" applyBorder="1" applyAlignment="1" applyProtection="1">
      <alignment horizontal="center" vertical="center" wrapText="1"/>
      <protection locked="0"/>
    </xf>
    <xf numFmtId="3" fontId="25" fillId="40" borderId="31" xfId="0" applyNumberFormat="1" applyFont="1" applyFill="1" applyBorder="1" applyAlignment="1">
      <alignment horizontal="right" vertical="center"/>
    </xf>
    <xf numFmtId="3" fontId="25" fillId="40" borderId="32" xfId="0" applyNumberFormat="1" applyFont="1" applyFill="1" applyBorder="1" applyAlignment="1">
      <alignment horizontal="right" vertical="center"/>
    </xf>
    <xf numFmtId="10" fontId="25" fillId="40" borderId="32" xfId="0" applyNumberFormat="1" applyFont="1" applyFill="1" applyBorder="1" applyAlignment="1" applyProtection="1">
      <alignment horizontal="right" vertical="center" wrapText="1"/>
      <protection locked="0"/>
    </xf>
    <xf numFmtId="10" fontId="25" fillId="40" borderId="33" xfId="0" applyNumberFormat="1" applyFont="1" applyFill="1" applyBorder="1" applyAlignment="1" applyProtection="1">
      <alignment horizontal="right" vertical="center" wrapText="1"/>
      <protection locked="0"/>
    </xf>
    <xf numFmtId="10" fontId="25" fillId="40" borderId="34" xfId="0" applyNumberFormat="1" applyFont="1" applyFill="1" applyBorder="1" applyAlignment="1">
      <alignment horizontal="right" vertical="center"/>
    </xf>
    <xf numFmtId="3" fontId="25" fillId="40" borderId="35" xfId="0" applyNumberFormat="1" applyFont="1" applyFill="1" applyBorder="1" applyAlignment="1">
      <alignment horizontal="right" vertical="center"/>
    </xf>
    <xf numFmtId="0" fontId="25" fillId="37" borderId="16" xfId="56" applyNumberFormat="1" applyFont="1" applyFill="1" applyBorder="1" applyAlignment="1">
      <alignment horizontal="center" vertical="center" wrapText="1"/>
      <protection/>
    </xf>
    <xf numFmtId="3" fontId="24" fillId="37" borderId="16" xfId="0" applyNumberFormat="1" applyFont="1" applyFill="1" applyBorder="1" applyAlignment="1" applyProtection="1">
      <alignment horizontal="right" vertical="center" wrapText="1"/>
      <protection locked="0"/>
    </xf>
    <xf numFmtId="10" fontId="24" fillId="37" borderId="16" xfId="0" applyNumberFormat="1" applyFont="1" applyFill="1" applyBorder="1" applyAlignment="1" applyProtection="1">
      <alignment horizontal="right" vertical="center" wrapText="1"/>
      <protection locked="0"/>
    </xf>
    <xf numFmtId="0" fontId="25" fillId="37" borderId="10" xfId="56" applyNumberFormat="1" applyFont="1" applyFill="1" applyBorder="1" applyAlignment="1">
      <alignment horizontal="center" vertical="center" wrapText="1"/>
      <protection/>
    </xf>
    <xf numFmtId="10" fontId="24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25" fillId="37" borderId="22" xfId="56" applyNumberFormat="1" applyFont="1" applyFill="1" applyBorder="1" applyAlignment="1">
      <alignment horizontal="center" vertical="center" wrapText="1"/>
      <protection/>
    </xf>
    <xf numFmtId="10" fontId="24" fillId="37" borderId="22" xfId="0" applyNumberFormat="1" applyFont="1" applyFill="1" applyBorder="1" applyAlignment="1" applyProtection="1">
      <alignment horizontal="right" vertical="center" wrapText="1"/>
      <protection locked="0"/>
    </xf>
    <xf numFmtId="3" fontId="24" fillId="37" borderId="22" xfId="0" applyNumberFormat="1" applyFont="1" applyFill="1" applyBorder="1" applyAlignment="1" applyProtection="1" quotePrefix="1">
      <alignment horizontal="right" vertical="center" wrapText="1"/>
      <protection locked="0"/>
    </xf>
    <xf numFmtId="3" fontId="24" fillId="37" borderId="22" xfId="0" applyNumberFormat="1" applyFont="1" applyFill="1" applyBorder="1" applyAlignment="1" applyProtection="1" quotePrefix="1">
      <alignment horizontal="right" vertical="center"/>
      <protection locked="0"/>
    </xf>
    <xf numFmtId="10" fontId="24" fillId="37" borderId="16" xfId="0" applyNumberFormat="1" applyFont="1" applyFill="1" applyBorder="1" applyAlignment="1" applyProtection="1" quotePrefix="1">
      <alignment horizontal="right" vertical="center" wrapText="1"/>
      <protection locked="0"/>
    </xf>
    <xf numFmtId="3" fontId="24" fillId="37" borderId="16" xfId="0" applyNumberFormat="1" applyFont="1" applyFill="1" applyBorder="1" applyAlignment="1" applyProtection="1" quotePrefix="1">
      <alignment horizontal="right" vertical="center"/>
      <protection locked="0"/>
    </xf>
    <xf numFmtId="0" fontId="25" fillId="37" borderId="11" xfId="56" applyNumberFormat="1" applyFont="1" applyFill="1" applyBorder="1" applyAlignment="1">
      <alignment horizontal="center" vertical="center" wrapText="1"/>
      <protection/>
    </xf>
    <xf numFmtId="3" fontId="24" fillId="37" borderId="11" xfId="0" applyNumberFormat="1" applyFont="1" applyFill="1" applyBorder="1" applyAlignment="1" applyProtection="1">
      <alignment horizontal="right" vertical="center" wrapText="1"/>
      <protection locked="0"/>
    </xf>
    <xf numFmtId="10" fontId="24" fillId="37" borderId="11" xfId="0" applyNumberFormat="1" applyFont="1" applyFill="1" applyBorder="1" applyAlignment="1" applyProtection="1">
      <alignment horizontal="right" vertical="center" wrapText="1"/>
      <protection locked="0"/>
    </xf>
    <xf numFmtId="10" fontId="24" fillId="37" borderId="22" xfId="0" applyNumberFormat="1" applyFont="1" applyFill="1" applyBorder="1" applyAlignment="1" applyProtection="1" quotePrefix="1">
      <alignment horizontal="right" vertical="center" wrapText="1"/>
      <protection locked="0"/>
    </xf>
    <xf numFmtId="0" fontId="25" fillId="37" borderId="26" xfId="56" applyNumberFormat="1" applyFont="1" applyFill="1" applyBorder="1" applyAlignment="1">
      <alignment horizontal="center" vertical="center" wrapText="1"/>
      <protection/>
    </xf>
    <xf numFmtId="3" fontId="24" fillId="37" borderId="26" xfId="0" applyNumberFormat="1" applyFont="1" applyFill="1" applyBorder="1" applyAlignment="1" applyProtection="1">
      <alignment horizontal="right" vertical="center" wrapText="1"/>
      <protection locked="0"/>
    </xf>
    <xf numFmtId="10" fontId="24" fillId="37" borderId="26" xfId="0" applyNumberFormat="1" applyFont="1" applyFill="1" applyBorder="1" applyAlignment="1" applyProtection="1">
      <alignment horizontal="right" vertical="center" wrapText="1"/>
      <protection locked="0"/>
    </xf>
    <xf numFmtId="10" fontId="24" fillId="37" borderId="10" xfId="0" applyNumberFormat="1" applyFont="1" applyFill="1" applyBorder="1" applyAlignment="1" applyProtection="1" quotePrefix="1">
      <alignment horizontal="right" vertical="center" wrapText="1"/>
      <protection locked="0"/>
    </xf>
    <xf numFmtId="0" fontId="29" fillId="40" borderId="26" xfId="0" applyNumberFormat="1" applyFont="1" applyFill="1" applyBorder="1" applyAlignment="1">
      <alignment horizontal="center" vertical="center"/>
    </xf>
    <xf numFmtId="3" fontId="25" fillId="40" borderId="26" xfId="0" applyNumberFormat="1" applyFont="1" applyFill="1" applyBorder="1" applyAlignment="1">
      <alignment horizontal="right" vertical="center"/>
    </xf>
    <xf numFmtId="10" fontId="25" fillId="40" borderId="26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Alignment="1">
      <alignment/>
    </xf>
    <xf numFmtId="0" fontId="56" fillId="0" borderId="0" xfId="0" applyFont="1" applyAlignment="1">
      <alignment/>
    </xf>
    <xf numFmtId="0" fontId="24" fillId="0" borderId="0" xfId="0" applyFont="1" applyFill="1" applyAlignment="1">
      <alignment wrapText="1"/>
    </xf>
    <xf numFmtId="0" fontId="57" fillId="0" borderId="0" xfId="56" applyFont="1">
      <alignment/>
      <protection/>
    </xf>
    <xf numFmtId="0" fontId="24" fillId="0" borderId="0" xfId="49" applyFont="1" applyAlignment="1">
      <alignment vertical="top"/>
      <protection/>
    </xf>
    <xf numFmtId="10" fontId="24" fillId="0" borderId="16" xfId="0" applyNumberFormat="1" applyFont="1" applyBorder="1" applyAlignment="1" applyProtection="1">
      <alignment horizontal="right" vertical="center" wrapText="1"/>
      <protection locked="0"/>
    </xf>
    <xf numFmtId="10" fontId="24" fillId="0" borderId="27" xfId="0" applyNumberFormat="1" applyFont="1" applyBorder="1" applyAlignment="1" applyProtection="1">
      <alignment horizontal="right" vertical="center" wrapText="1"/>
      <protection locked="0"/>
    </xf>
    <xf numFmtId="10" fontId="24" fillId="0" borderId="17" xfId="0" applyNumberFormat="1" applyFont="1" applyBorder="1" applyAlignment="1" applyProtection="1">
      <alignment horizontal="right" vertical="center" wrapText="1"/>
      <protection locked="0"/>
    </xf>
    <xf numFmtId="0" fontId="57" fillId="0" borderId="0" xfId="56" applyFont="1" applyAlignment="1">
      <alignment vertical="center"/>
      <protection/>
    </xf>
    <xf numFmtId="49" fontId="25" fillId="37" borderId="16" xfId="56" applyNumberFormat="1" applyFont="1" applyFill="1" applyBorder="1" applyAlignment="1">
      <alignment horizontal="center" vertical="center" wrapText="1"/>
      <protection/>
    </xf>
    <xf numFmtId="49" fontId="25" fillId="37" borderId="10" xfId="56" applyNumberFormat="1" applyFont="1" applyFill="1" applyBorder="1" applyAlignment="1">
      <alignment horizontal="center" vertical="center" wrapText="1"/>
      <protection/>
    </xf>
    <xf numFmtId="49" fontId="25" fillId="37" borderId="22" xfId="56" applyNumberFormat="1" applyFont="1" applyFill="1" applyBorder="1" applyAlignment="1">
      <alignment horizontal="center" vertical="center" wrapText="1"/>
      <protection/>
    </xf>
    <xf numFmtId="49" fontId="25" fillId="37" borderId="26" xfId="56" applyNumberFormat="1" applyFont="1" applyFill="1" applyBorder="1" applyAlignment="1">
      <alignment horizontal="center" vertical="center" wrapText="1"/>
      <protection/>
    </xf>
    <xf numFmtId="0" fontId="24" fillId="36" borderId="11" xfId="56" applyFont="1" applyFill="1" applyBorder="1" applyAlignment="1">
      <alignment vertical="center" wrapText="1"/>
      <protection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10" fontId="24" fillId="0" borderId="36" xfId="0" applyNumberFormat="1" applyFont="1" applyBorder="1" applyAlignment="1">
      <alignment horizontal="right" vertical="center" wrapText="1"/>
    </xf>
    <xf numFmtId="10" fontId="24" fillId="0" borderId="13" xfId="0" applyNumberFormat="1" applyFont="1" applyBorder="1" applyAlignment="1">
      <alignment horizontal="right" vertical="center" wrapText="1"/>
    </xf>
    <xf numFmtId="10" fontId="24" fillId="37" borderId="15" xfId="0" applyNumberFormat="1" applyFont="1" applyFill="1" applyBorder="1" applyAlignment="1" applyProtection="1">
      <alignment horizontal="right" vertical="center" wrapText="1"/>
      <protection locked="0"/>
    </xf>
    <xf numFmtId="10" fontId="24" fillId="37" borderId="19" xfId="0" applyNumberFormat="1" applyFont="1" applyFill="1" applyBorder="1" applyAlignment="1" applyProtection="1">
      <alignment horizontal="right" vertical="center" wrapText="1"/>
      <protection locked="0"/>
    </xf>
    <xf numFmtId="10" fontId="24" fillId="37" borderId="24" xfId="0" applyNumberFormat="1" applyFont="1" applyFill="1" applyBorder="1" applyAlignment="1" applyProtection="1">
      <alignment horizontal="right" vertical="center" wrapText="1"/>
      <protection locked="0"/>
    </xf>
    <xf numFmtId="10" fontId="24" fillId="0" borderId="26" xfId="0" applyNumberFormat="1" applyFont="1" applyBorder="1" applyAlignment="1" applyProtection="1">
      <alignment horizontal="right" vertical="center" wrapText="1"/>
      <protection locked="0"/>
    </xf>
    <xf numFmtId="0" fontId="24" fillId="36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36" borderId="18" xfId="0" applyFont="1" applyFill="1" applyBorder="1" applyAlignment="1">
      <alignment horizontal="center" vertical="center" wrapText="1"/>
    </xf>
    <xf numFmtId="0" fontId="24" fillId="36" borderId="2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0" fontId="25" fillId="36" borderId="18" xfId="56" applyFont="1" applyFill="1" applyBorder="1" applyAlignment="1">
      <alignment horizontal="center" vertical="center" wrapText="1"/>
      <protection/>
    </xf>
    <xf numFmtId="0" fontId="24" fillId="36" borderId="11" xfId="56" applyFont="1" applyFill="1" applyBorder="1" applyAlignment="1">
      <alignment horizontal="center" vertical="center" wrapText="1"/>
      <protection/>
    </xf>
    <xf numFmtId="0" fontId="25" fillId="36" borderId="10" xfId="56" applyFont="1" applyFill="1" applyBorder="1" applyAlignment="1">
      <alignment horizontal="center" vertical="center" wrapText="1"/>
      <protection/>
    </xf>
    <xf numFmtId="0" fontId="24" fillId="0" borderId="28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36" borderId="10" xfId="56" applyFont="1" applyFill="1" applyBorder="1" applyAlignment="1">
      <alignment horizontal="center" vertical="center" wrapText="1"/>
      <protection/>
    </xf>
    <xf numFmtId="3" fontId="24" fillId="0" borderId="37" xfId="0" applyNumberFormat="1" applyFont="1" applyBorder="1" applyAlignment="1" applyProtection="1">
      <alignment horizontal="right" vertical="center" wrapText="1"/>
      <protection locked="0"/>
    </xf>
    <xf numFmtId="0" fontId="25" fillId="40" borderId="18" xfId="0" applyFont="1" applyFill="1" applyBorder="1" applyAlignment="1" applyProtection="1">
      <alignment horizontal="center" vertical="center" wrapText="1"/>
      <protection locked="0"/>
    </xf>
    <xf numFmtId="0" fontId="25" fillId="37" borderId="16" xfId="56" applyFont="1" applyFill="1" applyBorder="1" applyAlignment="1">
      <alignment horizontal="center" vertical="center" wrapText="1"/>
      <protection/>
    </xf>
    <xf numFmtId="0" fontId="25" fillId="37" borderId="10" xfId="56" applyFont="1" applyFill="1" applyBorder="1" applyAlignment="1">
      <alignment horizontal="center" vertical="center" wrapText="1"/>
      <protection/>
    </xf>
    <xf numFmtId="0" fontId="25" fillId="37" borderId="22" xfId="56" applyFont="1" applyFill="1" applyBorder="1" applyAlignment="1">
      <alignment horizontal="center" vertical="center" wrapText="1"/>
      <protection/>
    </xf>
    <xf numFmtId="0" fontId="25" fillId="37" borderId="11" xfId="56" applyFont="1" applyFill="1" applyBorder="1" applyAlignment="1">
      <alignment horizontal="center" vertical="center" wrapText="1"/>
      <protection/>
    </xf>
    <xf numFmtId="0" fontId="25" fillId="37" borderId="26" xfId="56" applyFont="1" applyFill="1" applyBorder="1" applyAlignment="1">
      <alignment horizontal="center" vertical="center" wrapText="1"/>
      <protection/>
    </xf>
    <xf numFmtId="0" fontId="29" fillId="40" borderId="26" xfId="0" applyFont="1" applyFill="1" applyBorder="1" applyAlignment="1">
      <alignment horizontal="center" vertical="center"/>
    </xf>
    <xf numFmtId="3" fontId="24" fillId="37" borderId="16" xfId="0" applyNumberFormat="1" applyFont="1" applyFill="1" applyBorder="1" applyAlignment="1" applyProtection="1">
      <alignment horizontal="right" vertical="center"/>
      <protection locked="0"/>
    </xf>
    <xf numFmtId="10" fontId="24" fillId="37" borderId="16" xfId="0" applyNumberFormat="1" applyFont="1" applyFill="1" applyBorder="1" applyAlignment="1" applyProtection="1">
      <alignment horizontal="right" vertical="center"/>
      <protection locked="0"/>
    </xf>
    <xf numFmtId="3" fontId="24" fillId="37" borderId="10" xfId="0" applyNumberFormat="1" applyFont="1" applyFill="1" applyBorder="1" applyAlignment="1" applyProtection="1">
      <alignment horizontal="right" vertical="center"/>
      <protection locked="0"/>
    </xf>
    <xf numFmtId="10" fontId="24" fillId="37" borderId="10" xfId="0" applyNumberFormat="1" applyFont="1" applyFill="1" applyBorder="1" applyAlignment="1" applyProtection="1">
      <alignment horizontal="right" vertical="center"/>
      <protection locked="0"/>
    </xf>
    <xf numFmtId="3" fontId="24" fillId="37" borderId="22" xfId="0" applyNumberFormat="1" applyFont="1" applyFill="1" applyBorder="1" applyAlignment="1" applyProtection="1">
      <alignment horizontal="right" vertical="center"/>
      <protection locked="0"/>
    </xf>
    <xf numFmtId="10" fontId="24" fillId="37" borderId="22" xfId="0" applyNumberFormat="1" applyFont="1" applyFill="1" applyBorder="1" applyAlignment="1" applyProtection="1">
      <alignment horizontal="right" vertical="center"/>
      <protection locked="0"/>
    </xf>
    <xf numFmtId="10" fontId="24" fillId="37" borderId="16" xfId="0" applyNumberFormat="1" applyFont="1" applyFill="1" applyBorder="1" applyAlignment="1" applyProtection="1" quotePrefix="1">
      <alignment horizontal="right" vertical="center"/>
      <protection locked="0"/>
    </xf>
    <xf numFmtId="10" fontId="24" fillId="37" borderId="22" xfId="0" applyNumberFormat="1" applyFont="1" applyFill="1" applyBorder="1" applyAlignment="1" applyProtection="1" quotePrefix="1">
      <alignment horizontal="right" vertical="center"/>
      <protection locked="0"/>
    </xf>
    <xf numFmtId="3" fontId="24" fillId="37" borderId="11" xfId="0" applyNumberFormat="1" applyFont="1" applyFill="1" applyBorder="1" applyAlignment="1" applyProtection="1">
      <alignment horizontal="right" vertical="center"/>
      <protection locked="0"/>
    </xf>
    <xf numFmtId="10" fontId="24" fillId="37" borderId="11" xfId="0" applyNumberFormat="1" applyFont="1" applyFill="1" applyBorder="1" applyAlignment="1" applyProtection="1">
      <alignment horizontal="right" vertical="center"/>
      <protection locked="0"/>
    </xf>
    <xf numFmtId="3" fontId="24" fillId="37" borderId="26" xfId="0" applyNumberFormat="1" applyFont="1" applyFill="1" applyBorder="1" applyAlignment="1" applyProtection="1">
      <alignment horizontal="right" vertical="center"/>
      <protection locked="0"/>
    </xf>
    <xf numFmtId="10" fontId="24" fillId="37" borderId="26" xfId="0" applyNumberFormat="1" applyFont="1" applyFill="1" applyBorder="1" applyAlignment="1" applyProtection="1">
      <alignment horizontal="right" vertical="center"/>
      <protection locked="0"/>
    </xf>
    <xf numFmtId="10" fontId="24" fillId="37" borderId="10" xfId="0" applyNumberFormat="1" applyFont="1" applyFill="1" applyBorder="1" applyAlignment="1" applyProtection="1" quotePrefix="1">
      <alignment horizontal="right" vertical="center"/>
      <protection locked="0"/>
    </xf>
    <xf numFmtId="3" fontId="24" fillId="37" borderId="38" xfId="0" applyNumberFormat="1" applyFont="1" applyFill="1" applyBorder="1" applyAlignment="1" applyProtection="1" quotePrefix="1">
      <alignment horizontal="right" vertical="center" wrapText="1"/>
      <protection locked="0"/>
    </xf>
    <xf numFmtId="3" fontId="24" fillId="37" borderId="21" xfId="0" applyNumberFormat="1" applyFont="1" applyFill="1" applyBorder="1" applyAlignment="1" applyProtection="1">
      <alignment horizontal="right" vertical="center" wrapText="1"/>
      <protection locked="0"/>
    </xf>
    <xf numFmtId="3" fontId="24" fillId="37" borderId="21" xfId="0" applyNumberFormat="1" applyFont="1" applyFill="1" applyBorder="1" applyAlignment="1" applyProtection="1" quotePrefix="1">
      <alignment horizontal="right" vertical="center" wrapText="1"/>
      <protection locked="0"/>
    </xf>
    <xf numFmtId="3" fontId="24" fillId="37" borderId="39" xfId="0" applyNumberFormat="1" applyFont="1" applyFill="1" applyBorder="1" applyAlignment="1" applyProtection="1">
      <alignment horizontal="right" vertical="center" wrapText="1"/>
      <protection locked="0"/>
    </xf>
    <xf numFmtId="10" fontId="24" fillId="0" borderId="25" xfId="0" applyNumberFormat="1" applyFont="1" applyBorder="1" applyAlignment="1" applyProtection="1" quotePrefix="1">
      <alignment horizontal="right" vertical="center" wrapText="1"/>
      <protection locked="0"/>
    </xf>
    <xf numFmtId="3" fontId="24" fillId="33" borderId="15" xfId="0" applyNumberFormat="1" applyFont="1" applyFill="1" applyBorder="1" applyAlignment="1" applyProtection="1" quotePrefix="1">
      <alignment horizontal="right" vertical="center" wrapText="1"/>
      <protection locked="0"/>
    </xf>
    <xf numFmtId="3" fontId="24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24" fillId="33" borderId="19" xfId="0" applyNumberFormat="1" applyFont="1" applyFill="1" applyBorder="1" applyAlignment="1" applyProtection="1" quotePrefix="1">
      <alignment horizontal="right" vertical="center" wrapText="1"/>
      <protection locked="0"/>
    </xf>
    <xf numFmtId="3" fontId="24" fillId="33" borderId="24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1" xfId="0" applyFont="1" applyFill="1" applyBorder="1" applyAlignment="1">
      <alignment horizontal="center" vertical="center" wrapText="1"/>
    </xf>
    <xf numFmtId="10" fontId="25" fillId="0" borderId="12" xfId="0" applyNumberFormat="1" applyFont="1" applyFill="1" applyBorder="1" applyAlignment="1" applyProtection="1">
      <alignment horizontal="right" vertical="center" wrapText="1"/>
      <protection locked="0"/>
    </xf>
    <xf numFmtId="10" fontId="24" fillId="0" borderId="40" xfId="0" applyNumberFormat="1" applyFont="1" applyFill="1" applyBorder="1" applyAlignment="1" applyProtection="1">
      <alignment horizontal="right" vertical="center" wrapText="1"/>
      <protection locked="0"/>
    </xf>
    <xf numFmtId="10" fontId="24" fillId="0" borderId="26" xfId="0" applyNumberFormat="1" applyFont="1" applyFill="1" applyBorder="1" applyAlignment="1" applyProtection="1">
      <alignment horizontal="right" vertical="center" wrapText="1"/>
      <protection locked="0"/>
    </xf>
    <xf numFmtId="10" fontId="24" fillId="0" borderId="19" xfId="0" applyNumberFormat="1" applyFont="1" applyFill="1" applyBorder="1" applyAlignment="1" applyProtection="1">
      <alignment horizontal="right" vertical="center" wrapText="1"/>
      <protection locked="0"/>
    </xf>
    <xf numFmtId="10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24" fillId="0" borderId="24" xfId="0" applyNumberFormat="1" applyFont="1" applyFill="1" applyBorder="1" applyAlignment="1" applyProtection="1">
      <alignment horizontal="right" vertical="center" wrapText="1"/>
      <protection locked="0"/>
    </xf>
    <xf numFmtId="10" fontId="24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Alignment="1">
      <alignment/>
    </xf>
    <xf numFmtId="10" fontId="24" fillId="0" borderId="12" xfId="0" applyNumberFormat="1" applyFont="1" applyFill="1" applyBorder="1" applyAlignment="1" applyProtection="1">
      <alignment horizontal="right" vertical="center" wrapText="1"/>
      <protection locked="0"/>
    </xf>
    <xf numFmtId="10" fontId="24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4" fillId="36" borderId="11" xfId="0" applyFont="1" applyFill="1" applyBorder="1" applyAlignment="1">
      <alignment horizontal="center" vertical="center" wrapText="1"/>
    </xf>
    <xf numFmtId="0" fontId="25" fillId="36" borderId="10" xfId="56" applyFont="1" applyFill="1" applyBorder="1" applyAlignment="1">
      <alignment horizontal="center" vertical="center" wrapText="1"/>
      <protection/>
    </xf>
    <xf numFmtId="0" fontId="24" fillId="36" borderId="11" xfId="56" applyFont="1" applyFill="1" applyBorder="1" applyAlignment="1">
      <alignment horizontal="center" vertical="center" wrapText="1"/>
      <protection/>
    </xf>
    <xf numFmtId="0" fontId="24" fillId="36" borderId="18" xfId="0" applyFont="1" applyFill="1" applyBorder="1" applyAlignment="1">
      <alignment horizontal="center" vertical="center" wrapText="1"/>
    </xf>
    <xf numFmtId="0" fontId="24" fillId="36" borderId="11" xfId="56" applyFont="1" applyFill="1" applyBorder="1" applyAlignment="1">
      <alignment horizontal="center" vertical="center" wrapText="1"/>
      <protection/>
    </xf>
    <xf numFmtId="0" fontId="25" fillId="36" borderId="10" xfId="56" applyFont="1" applyFill="1" applyBorder="1" applyAlignment="1">
      <alignment horizontal="center" vertical="center" wrapText="1"/>
      <protection/>
    </xf>
    <xf numFmtId="0" fontId="25" fillId="40" borderId="10" xfId="0" applyFont="1" applyFill="1" applyBorder="1" applyAlignment="1">
      <alignment horizontal="left" vertical="distributed"/>
    </xf>
    <xf numFmtId="10" fontId="25" fillId="40" borderId="26" xfId="0" applyNumberFormat="1" applyFont="1" applyFill="1" applyBorder="1" applyAlignment="1">
      <alignment horizontal="right" vertical="center"/>
    </xf>
    <xf numFmtId="0" fontId="25" fillId="40" borderId="26" xfId="0" applyFont="1" applyFill="1" applyBorder="1" applyAlignment="1">
      <alignment horizontal="center" vertical="center"/>
    </xf>
    <xf numFmtId="10" fontId="25" fillId="40" borderId="31" xfId="0" applyNumberFormat="1" applyFont="1" applyFill="1" applyBorder="1" applyAlignment="1">
      <alignment horizontal="right" vertical="center"/>
    </xf>
    <xf numFmtId="10" fontId="25" fillId="40" borderId="32" xfId="0" applyNumberFormat="1" applyFont="1" applyFill="1" applyBorder="1" applyAlignment="1">
      <alignment horizontal="right" vertical="center"/>
    </xf>
    <xf numFmtId="10" fontId="25" fillId="40" borderId="34" xfId="0" applyNumberFormat="1" applyFont="1" applyFill="1" applyBorder="1" applyAlignment="1" applyProtection="1">
      <alignment horizontal="right" vertical="center" wrapText="1"/>
      <protection locked="0"/>
    </xf>
    <xf numFmtId="0" fontId="24" fillId="36" borderId="11" xfId="0" applyFont="1" applyFill="1" applyBorder="1" applyAlignment="1">
      <alignment horizontal="center" vertical="center" wrapText="1"/>
    </xf>
    <xf numFmtId="10" fontId="2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4" fillId="0" borderId="10" xfId="0" applyFont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5" fillId="36" borderId="11" xfId="0" applyFont="1" applyFill="1" applyBorder="1" applyAlignment="1">
      <alignment horizontal="center" vertical="center" wrapText="1"/>
    </xf>
    <xf numFmtId="0" fontId="25" fillId="36" borderId="41" xfId="0" applyFont="1" applyFill="1" applyBorder="1" applyAlignment="1">
      <alignment horizontal="center" vertical="center" wrapText="1"/>
    </xf>
    <xf numFmtId="0" fontId="25" fillId="36" borderId="32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22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36" borderId="26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textRotation="90" wrapText="1"/>
    </xf>
    <xf numFmtId="0" fontId="24" fillId="0" borderId="31" xfId="0" applyFont="1" applyBorder="1" applyAlignment="1">
      <alignment horizontal="center" vertical="center" textRotation="90" wrapText="1"/>
    </xf>
    <xf numFmtId="0" fontId="25" fillId="36" borderId="11" xfId="0" applyFont="1" applyFill="1" applyBorder="1" applyAlignment="1">
      <alignment horizontal="center" vertical="center" textRotation="90" wrapText="1"/>
    </xf>
    <xf numFmtId="0" fontId="25" fillId="36" borderId="26" xfId="0" applyFont="1" applyFill="1" applyBorder="1" applyAlignment="1">
      <alignment horizontal="center" vertical="center" textRotation="90" wrapText="1"/>
    </xf>
    <xf numFmtId="0" fontId="25" fillId="36" borderId="11" xfId="0" applyFont="1" applyFill="1" applyBorder="1" applyAlignment="1" applyProtection="1">
      <alignment horizontal="center" vertical="center" wrapText="1"/>
      <protection locked="0"/>
    </xf>
    <xf numFmtId="0" fontId="25" fillId="36" borderId="26" xfId="0" applyFont="1" applyFill="1" applyBorder="1" applyAlignment="1" applyProtection="1">
      <alignment horizontal="center" vertical="center" wrapText="1"/>
      <protection locked="0"/>
    </xf>
    <xf numFmtId="0" fontId="24" fillId="36" borderId="41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textRotation="90" wrapText="1"/>
    </xf>
    <xf numFmtId="0" fontId="24" fillId="36" borderId="41" xfId="0" applyFont="1" applyFill="1" applyBorder="1" applyAlignment="1">
      <alignment horizontal="center" vertical="center" textRotation="90" wrapText="1"/>
    </xf>
    <xf numFmtId="0" fontId="24" fillId="36" borderId="26" xfId="0" applyFont="1" applyFill="1" applyBorder="1" applyAlignment="1">
      <alignment horizontal="center" vertical="center" textRotation="90" wrapText="1"/>
    </xf>
    <xf numFmtId="0" fontId="24" fillId="36" borderId="18" xfId="0" applyFont="1" applyFill="1" applyBorder="1" applyAlignment="1">
      <alignment horizontal="center" vertical="center" wrapText="1"/>
    </xf>
    <xf numFmtId="0" fontId="24" fillId="36" borderId="2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32" fillId="0" borderId="0" xfId="0" applyFont="1" applyAlignment="1">
      <alignment horizontal="center" wrapText="1"/>
    </xf>
    <xf numFmtId="0" fontId="24" fillId="0" borderId="22" xfId="0" applyFont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41" xfId="0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horizontal="center" vertical="center" textRotation="90" wrapText="1"/>
    </xf>
    <xf numFmtId="0" fontId="24" fillId="36" borderId="44" xfId="0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24" xfId="0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4" fillId="36" borderId="28" xfId="0" applyFont="1" applyFill="1" applyBorder="1" applyAlignment="1">
      <alignment horizontal="center" vertical="center" wrapText="1"/>
    </xf>
    <xf numFmtId="0" fontId="24" fillId="36" borderId="47" xfId="0" applyFont="1" applyFill="1" applyBorder="1" applyAlignment="1">
      <alignment horizontal="center" vertical="center" wrapText="1"/>
    </xf>
    <xf numFmtId="0" fontId="24" fillId="36" borderId="48" xfId="0" applyFont="1" applyFill="1" applyBorder="1" applyAlignment="1">
      <alignment horizontal="center" vertical="center" wrapText="1"/>
    </xf>
    <xf numFmtId="0" fontId="24" fillId="36" borderId="14" xfId="0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4" fillId="36" borderId="33" xfId="0" applyFont="1" applyFill="1" applyBorder="1" applyAlignment="1">
      <alignment horizontal="center" vertical="center" wrapText="1"/>
    </xf>
    <xf numFmtId="0" fontId="24" fillId="36" borderId="35" xfId="0" applyFont="1" applyFill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textRotation="90" wrapText="1"/>
    </xf>
    <xf numFmtId="0" fontId="25" fillId="0" borderId="16" xfId="0" applyFont="1" applyBorder="1" applyAlignment="1">
      <alignment horizontal="center" vertical="center" wrapText="1"/>
    </xf>
    <xf numFmtId="3" fontId="24" fillId="37" borderId="46" xfId="0" applyNumberFormat="1" applyFont="1" applyFill="1" applyBorder="1" applyAlignment="1" applyProtection="1">
      <alignment horizontal="right" vertical="top" wrapText="1"/>
      <protection locked="0"/>
    </xf>
    <xf numFmtId="3" fontId="24" fillId="37" borderId="41" xfId="0" applyNumberFormat="1" applyFont="1" applyFill="1" applyBorder="1" applyAlignment="1" applyProtection="1">
      <alignment horizontal="right" vertical="top" wrapText="1"/>
      <protection locked="0"/>
    </xf>
    <xf numFmtId="3" fontId="24" fillId="37" borderId="32" xfId="0" applyNumberFormat="1" applyFont="1" applyFill="1" applyBorder="1" applyAlignment="1" applyProtection="1">
      <alignment horizontal="right" vertical="top" wrapText="1"/>
      <protection locked="0"/>
    </xf>
    <xf numFmtId="10" fontId="24" fillId="37" borderId="50" xfId="0" applyNumberFormat="1" applyFont="1" applyFill="1" applyBorder="1" applyAlignment="1" applyProtection="1">
      <alignment horizontal="right" vertical="top" wrapText="1"/>
      <protection locked="0"/>
    </xf>
    <xf numFmtId="10" fontId="24" fillId="37" borderId="51" xfId="0" applyNumberFormat="1" applyFont="1" applyFill="1" applyBorder="1" applyAlignment="1" applyProtection="1">
      <alignment horizontal="right" vertical="top" wrapText="1"/>
      <protection locked="0"/>
    </xf>
    <xf numFmtId="10" fontId="24" fillId="37" borderId="34" xfId="0" applyNumberFormat="1" applyFont="1" applyFill="1" applyBorder="1" applyAlignment="1" applyProtection="1">
      <alignment horizontal="right" vertical="top" wrapText="1"/>
      <protection locked="0"/>
    </xf>
    <xf numFmtId="3" fontId="24" fillId="37" borderId="46" xfId="0" applyNumberFormat="1" applyFont="1" applyFill="1" applyBorder="1" applyAlignment="1" applyProtection="1" quotePrefix="1">
      <alignment horizontal="right" vertical="top" wrapText="1"/>
      <protection locked="0"/>
    </xf>
    <xf numFmtId="3" fontId="24" fillId="37" borderId="32" xfId="0" applyNumberFormat="1" applyFont="1" applyFill="1" applyBorder="1" applyAlignment="1" applyProtection="1" quotePrefix="1">
      <alignment horizontal="right" vertical="top" wrapText="1"/>
      <protection locked="0"/>
    </xf>
    <xf numFmtId="3" fontId="24" fillId="37" borderId="46" xfId="0" applyNumberFormat="1" applyFont="1" applyFill="1" applyBorder="1" applyAlignment="1" applyProtection="1" quotePrefix="1">
      <alignment horizontal="right" vertical="top"/>
      <protection locked="0"/>
    </xf>
    <xf numFmtId="3" fontId="24" fillId="37" borderId="32" xfId="0" applyNumberFormat="1" applyFont="1" applyFill="1" applyBorder="1" applyAlignment="1" applyProtection="1" quotePrefix="1">
      <alignment horizontal="right" vertical="top"/>
      <protection locked="0"/>
    </xf>
    <xf numFmtId="3" fontId="24" fillId="37" borderId="50" xfId="0" applyNumberFormat="1" applyFont="1" applyFill="1" applyBorder="1" applyAlignment="1" applyProtection="1" quotePrefix="1">
      <alignment horizontal="right" vertical="top"/>
      <protection locked="0"/>
    </xf>
    <xf numFmtId="3" fontId="24" fillId="37" borderId="34" xfId="0" applyNumberFormat="1" applyFont="1" applyFill="1" applyBorder="1" applyAlignment="1" applyProtection="1" quotePrefix="1">
      <alignment horizontal="right" vertical="top"/>
      <protection locked="0"/>
    </xf>
    <xf numFmtId="10" fontId="24" fillId="37" borderId="50" xfId="0" applyNumberFormat="1" applyFont="1" applyFill="1" applyBorder="1" applyAlignment="1" applyProtection="1" quotePrefix="1">
      <alignment horizontal="right" vertical="top" wrapText="1"/>
      <protection locked="0"/>
    </xf>
    <xf numFmtId="10" fontId="24" fillId="37" borderId="34" xfId="0" applyNumberFormat="1" applyFont="1" applyFill="1" applyBorder="1" applyAlignment="1" applyProtection="1" quotePrefix="1">
      <alignment horizontal="right" vertical="top" wrapText="1"/>
      <protection locked="0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9" fillId="40" borderId="14" xfId="0" applyFont="1" applyFill="1" applyBorder="1" applyAlignment="1">
      <alignment horizontal="center" vertical="distributed"/>
    </xf>
    <xf numFmtId="0" fontId="29" fillId="40" borderId="52" xfId="0" applyFont="1" applyFill="1" applyBorder="1" applyAlignment="1">
      <alignment horizontal="center" vertical="distributed"/>
    </xf>
    <xf numFmtId="0" fontId="29" fillId="40" borderId="45" xfId="0" applyFont="1" applyFill="1" applyBorder="1" applyAlignment="1">
      <alignment horizontal="center" vertical="distributed"/>
    </xf>
    <xf numFmtId="0" fontId="25" fillId="37" borderId="16" xfId="54" applyFont="1" applyFill="1" applyBorder="1" applyAlignment="1">
      <alignment vertical="center" wrapText="1"/>
      <protection/>
    </xf>
    <xf numFmtId="0" fontId="24" fillId="37" borderId="10" xfId="54" applyFont="1" applyFill="1" applyBorder="1" applyAlignment="1">
      <alignment vertical="center" wrapText="1"/>
      <protection/>
    </xf>
    <xf numFmtId="0" fontId="24" fillId="37" borderId="11" xfId="54" applyFont="1" applyFill="1" applyBorder="1" applyAlignment="1">
      <alignment vertical="center" wrapText="1"/>
      <protection/>
    </xf>
    <xf numFmtId="0" fontId="24" fillId="37" borderId="18" xfId="54" applyFont="1" applyFill="1" applyBorder="1" applyAlignment="1">
      <alignment horizontal="left" vertical="center" wrapText="1"/>
      <protection/>
    </xf>
    <xf numFmtId="0" fontId="24" fillId="37" borderId="53" xfId="54" applyFont="1" applyFill="1" applyBorder="1" applyAlignment="1">
      <alignment horizontal="left" vertical="center" wrapText="1"/>
      <protection/>
    </xf>
    <xf numFmtId="0" fontId="24" fillId="37" borderId="21" xfId="54" applyFont="1" applyFill="1" applyBorder="1" applyAlignment="1">
      <alignment horizontal="left" vertical="center" wrapText="1"/>
      <protection/>
    </xf>
    <xf numFmtId="0" fontId="25" fillId="37" borderId="27" xfId="54" applyFont="1" applyFill="1" applyBorder="1" applyAlignment="1">
      <alignment horizontal="left" vertical="center" wrapText="1"/>
      <protection/>
    </xf>
    <xf numFmtId="0" fontId="25" fillId="37" borderId="54" xfId="54" applyFont="1" applyFill="1" applyBorder="1" applyAlignment="1">
      <alignment horizontal="left" vertical="center" wrapText="1"/>
      <protection/>
    </xf>
    <xf numFmtId="0" fontId="25" fillId="37" borderId="38" xfId="54" applyFont="1" applyFill="1" applyBorder="1" applyAlignment="1">
      <alignment horizontal="left" vertical="center" wrapText="1"/>
      <protection/>
    </xf>
    <xf numFmtId="0" fontId="24" fillId="37" borderId="23" xfId="54" applyFont="1" applyFill="1" applyBorder="1" applyAlignment="1">
      <alignment vertical="center" wrapText="1"/>
      <protection/>
    </xf>
    <xf numFmtId="0" fontId="24" fillId="37" borderId="55" xfId="54" applyFont="1" applyFill="1" applyBorder="1" applyAlignment="1">
      <alignment vertical="center" wrapText="1"/>
      <protection/>
    </xf>
    <xf numFmtId="0" fontId="24" fillId="37" borderId="39" xfId="54" applyFont="1" applyFill="1" applyBorder="1" applyAlignment="1">
      <alignment vertical="center" wrapText="1"/>
      <protection/>
    </xf>
    <xf numFmtId="0" fontId="24" fillId="37" borderId="23" xfId="54" applyFont="1" applyFill="1" applyBorder="1" applyAlignment="1">
      <alignment horizontal="left" vertical="center" wrapText="1"/>
      <protection/>
    </xf>
    <xf numFmtId="0" fontId="24" fillId="37" borderId="55" xfId="54" applyFont="1" applyFill="1" applyBorder="1" applyAlignment="1">
      <alignment horizontal="left" vertical="center" wrapText="1"/>
      <protection/>
    </xf>
    <xf numFmtId="0" fontId="24" fillId="37" borderId="39" xfId="54" applyFont="1" applyFill="1" applyBorder="1" applyAlignment="1">
      <alignment horizontal="left" vertical="center" wrapText="1"/>
      <protection/>
    </xf>
    <xf numFmtId="0" fontId="24" fillId="0" borderId="15" xfId="56" applyFont="1" applyBorder="1" applyAlignment="1">
      <alignment horizontal="center" vertical="center" wrapText="1"/>
      <protection/>
    </xf>
    <xf numFmtId="0" fontId="24" fillId="0" borderId="16" xfId="56" applyFont="1" applyBorder="1" applyAlignment="1">
      <alignment horizontal="center" vertical="center" wrapTex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4" fillId="0" borderId="24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center" vertical="center" wrapText="1"/>
      <protection/>
    </xf>
    <xf numFmtId="0" fontId="24" fillId="0" borderId="56" xfId="56" applyFont="1" applyBorder="1" applyAlignment="1">
      <alignment horizontal="center" vertical="center" wrapText="1"/>
      <protection/>
    </xf>
    <xf numFmtId="0" fontId="24" fillId="0" borderId="57" xfId="56" applyFont="1" applyBorder="1" applyAlignment="1">
      <alignment horizontal="center" vertical="center" wrapText="1"/>
      <protection/>
    </xf>
    <xf numFmtId="0" fontId="24" fillId="0" borderId="58" xfId="56" applyFont="1" applyBorder="1" applyAlignment="1">
      <alignment horizontal="center" vertical="center" wrapText="1"/>
      <protection/>
    </xf>
    <xf numFmtId="0" fontId="24" fillId="0" borderId="59" xfId="56" applyFont="1" applyBorder="1" applyAlignment="1">
      <alignment horizontal="center" vertical="center" wrapText="1"/>
      <protection/>
    </xf>
    <xf numFmtId="0" fontId="24" fillId="0" borderId="60" xfId="56" applyFont="1" applyBorder="1" applyAlignment="1">
      <alignment horizontal="center" vertical="center" wrapText="1"/>
      <protection/>
    </xf>
    <xf numFmtId="0" fontId="24" fillId="0" borderId="35" xfId="56" applyFont="1" applyBorder="1" applyAlignment="1">
      <alignment horizontal="center" vertical="center" wrapText="1"/>
      <protection/>
    </xf>
    <xf numFmtId="0" fontId="24" fillId="0" borderId="61" xfId="56" applyFont="1" applyBorder="1" applyAlignment="1">
      <alignment horizontal="center" vertical="center" wrapText="1"/>
      <protection/>
    </xf>
    <xf numFmtId="0" fontId="24" fillId="0" borderId="0" xfId="56" applyFont="1" applyBorder="1" applyAlignment="1">
      <alignment horizontal="center" vertical="center" wrapText="1"/>
      <protection/>
    </xf>
    <xf numFmtId="0" fontId="24" fillId="0" borderId="48" xfId="56" applyFont="1" applyBorder="1" applyAlignment="1">
      <alignment horizontal="center" vertical="center" wrapText="1"/>
      <protection/>
    </xf>
    <xf numFmtId="0" fontId="24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5" fillId="37" borderId="16" xfId="54" applyFont="1" applyFill="1" applyBorder="1" applyAlignment="1">
      <alignment horizontal="left" vertical="center" wrapText="1"/>
      <protection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5" fillId="37" borderId="27" xfId="54" applyFont="1" applyFill="1" applyBorder="1" applyAlignment="1">
      <alignment vertical="center" wrapText="1"/>
      <protection/>
    </xf>
    <xf numFmtId="0" fontId="25" fillId="37" borderId="54" xfId="54" applyFont="1" applyFill="1" applyBorder="1" applyAlignment="1">
      <alignment vertical="center" wrapText="1"/>
      <protection/>
    </xf>
    <xf numFmtId="0" fontId="25" fillId="37" borderId="38" xfId="54" applyFont="1" applyFill="1" applyBorder="1" applyAlignment="1">
      <alignment vertical="center" wrapText="1"/>
      <protection/>
    </xf>
    <xf numFmtId="0" fontId="24" fillId="37" borderId="18" xfId="54" applyFont="1" applyFill="1" applyBorder="1" applyAlignment="1">
      <alignment vertical="center" wrapText="1"/>
      <protection/>
    </xf>
    <xf numFmtId="0" fontId="24" fillId="37" borderId="53" xfId="54" applyFont="1" applyFill="1" applyBorder="1" applyAlignment="1">
      <alignment vertical="center" wrapText="1"/>
      <protection/>
    </xf>
    <xf numFmtId="0" fontId="24" fillId="37" borderId="21" xfId="54" applyFont="1" applyFill="1" applyBorder="1" applyAlignment="1">
      <alignment vertical="center" wrapText="1"/>
      <protection/>
    </xf>
    <xf numFmtId="0" fontId="25" fillId="37" borderId="14" xfId="54" applyFont="1" applyFill="1" applyBorder="1" applyAlignment="1">
      <alignment horizontal="left" vertical="center" wrapText="1"/>
      <protection/>
    </xf>
    <xf numFmtId="0" fontId="25" fillId="37" borderId="52" xfId="54" applyFont="1" applyFill="1" applyBorder="1" applyAlignment="1">
      <alignment horizontal="left" vertical="center" wrapText="1"/>
      <protection/>
    </xf>
    <xf numFmtId="0" fontId="25" fillId="37" borderId="45" xfId="54" applyFont="1" applyFill="1" applyBorder="1" applyAlignment="1">
      <alignment horizontal="left" vertical="center" wrapText="1"/>
      <protection/>
    </xf>
    <xf numFmtId="0" fontId="29" fillId="40" borderId="26" xfId="0" applyFont="1" applyFill="1" applyBorder="1" applyAlignment="1">
      <alignment horizontal="center" vertical="distributed"/>
    </xf>
    <xf numFmtId="0" fontId="24" fillId="37" borderId="22" xfId="0" applyFont="1" applyFill="1" applyBorder="1" applyAlignment="1">
      <alignment horizontal="left" vertical="center" wrapText="1"/>
    </xf>
    <xf numFmtId="0" fontId="24" fillId="37" borderId="10" xfId="54" applyFont="1" applyFill="1" applyBorder="1" applyAlignment="1">
      <alignment horizontal="left" vertical="center" wrapText="1"/>
      <protection/>
    </xf>
    <xf numFmtId="0" fontId="24" fillId="37" borderId="22" xfId="54" applyFont="1" applyFill="1" applyBorder="1" applyAlignment="1">
      <alignment horizontal="left" vertical="center" wrapText="1"/>
      <protection/>
    </xf>
    <xf numFmtId="0" fontId="24" fillId="37" borderId="22" xfId="54" applyFont="1" applyFill="1" applyBorder="1" applyAlignment="1">
      <alignment vertical="center" wrapText="1"/>
      <protection/>
    </xf>
    <xf numFmtId="0" fontId="25" fillId="36" borderId="62" xfId="56" applyFont="1" applyFill="1" applyBorder="1" applyAlignment="1">
      <alignment horizontal="center" vertical="center" wrapText="1"/>
      <protection/>
    </xf>
    <xf numFmtId="0" fontId="25" fillId="36" borderId="54" xfId="56" applyFont="1" applyFill="1" applyBorder="1" applyAlignment="1">
      <alignment horizontal="center" vertical="center" wrapText="1"/>
      <protection/>
    </xf>
    <xf numFmtId="0" fontId="25" fillId="36" borderId="38" xfId="56" applyFont="1" applyFill="1" applyBorder="1" applyAlignment="1">
      <alignment horizontal="center" vertical="center" wrapText="1"/>
      <protection/>
    </xf>
    <xf numFmtId="0" fontId="25" fillId="36" borderId="63" xfId="0" applyFont="1" applyFill="1" applyBorder="1" applyAlignment="1">
      <alignment horizontal="center" vertical="center" textRotation="90" wrapText="1"/>
    </xf>
    <xf numFmtId="0" fontId="25" fillId="36" borderId="0" xfId="0" applyFont="1" applyFill="1" applyAlignment="1">
      <alignment horizontal="center" vertical="center" textRotation="90" wrapText="1"/>
    </xf>
    <xf numFmtId="0" fontId="25" fillId="36" borderId="10" xfId="56" applyFont="1" applyFill="1" applyBorder="1" applyAlignment="1">
      <alignment horizontal="center" vertical="center" wrapText="1"/>
      <protection/>
    </xf>
    <xf numFmtId="0" fontId="25" fillId="0" borderId="10" xfId="56" applyFont="1" applyBorder="1" applyAlignment="1">
      <alignment horizontal="center" vertical="center" wrapText="1"/>
      <protection/>
    </xf>
    <xf numFmtId="0" fontId="25" fillId="36" borderId="16" xfId="56" applyFont="1" applyFill="1" applyBorder="1" applyAlignment="1">
      <alignment horizontal="center" vertical="center" wrapText="1"/>
      <protection/>
    </xf>
    <xf numFmtId="0" fontId="25" fillId="36" borderId="17" xfId="56" applyFont="1" applyFill="1" applyBorder="1" applyAlignment="1">
      <alignment horizontal="center" vertical="center" wrapText="1"/>
      <protection/>
    </xf>
    <xf numFmtId="0" fontId="25" fillId="36" borderId="56" xfId="56" applyFont="1" applyFill="1" applyBorder="1" applyAlignment="1">
      <alignment horizontal="center" vertical="center" wrapText="1"/>
      <protection/>
    </xf>
    <xf numFmtId="0" fontId="25" fillId="36" borderId="57" xfId="56" applyFont="1" applyFill="1" applyBorder="1" applyAlignment="1">
      <alignment horizontal="center" vertical="center" wrapText="1"/>
      <protection/>
    </xf>
    <xf numFmtId="0" fontId="25" fillId="36" borderId="64" xfId="56" applyFont="1" applyFill="1" applyBorder="1" applyAlignment="1">
      <alignment horizontal="center" vertical="center" wrapText="1"/>
      <protection/>
    </xf>
    <xf numFmtId="0" fontId="24" fillId="36" borderId="11" xfId="56" applyFont="1" applyFill="1" applyBorder="1" applyAlignment="1">
      <alignment horizontal="center" vertical="center" wrapText="1"/>
      <protection/>
    </xf>
    <xf numFmtId="0" fontId="25" fillId="0" borderId="18" xfId="56" applyFont="1" applyBorder="1" applyAlignment="1">
      <alignment horizontal="center" vertical="center" wrapText="1"/>
      <protection/>
    </xf>
    <xf numFmtId="0" fontId="25" fillId="0" borderId="53" xfId="56" applyFont="1" applyBorder="1" applyAlignment="1">
      <alignment horizontal="center" vertical="center" wrapText="1"/>
      <protection/>
    </xf>
    <xf numFmtId="0" fontId="25" fillId="0" borderId="21" xfId="56" applyFont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/>
    </xf>
    <xf numFmtId="0" fontId="25" fillId="0" borderId="65" xfId="56" applyFont="1" applyBorder="1" applyAlignment="1">
      <alignment horizontal="center" vertical="center" wrapText="1"/>
      <protection/>
    </xf>
    <xf numFmtId="0" fontId="25" fillId="0" borderId="66" xfId="56" applyFont="1" applyBorder="1" applyAlignment="1">
      <alignment horizontal="center" vertical="center" wrapText="1"/>
      <protection/>
    </xf>
    <xf numFmtId="0" fontId="25" fillId="0" borderId="67" xfId="56" applyFont="1" applyBorder="1" applyAlignment="1">
      <alignment horizontal="center" vertical="center" wrapText="1"/>
      <protection/>
    </xf>
    <xf numFmtId="0" fontId="25" fillId="0" borderId="68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0" fontId="25" fillId="0" borderId="13" xfId="56" applyFont="1" applyBorder="1" applyAlignment="1">
      <alignment horizontal="center" vertical="center" wrapText="1"/>
      <protection/>
    </xf>
    <xf numFmtId="0" fontId="25" fillId="36" borderId="27" xfId="56" applyFont="1" applyFill="1" applyBorder="1" applyAlignment="1">
      <alignment horizontal="center" vertical="center" wrapText="1"/>
      <protection/>
    </xf>
    <xf numFmtId="0" fontId="25" fillId="36" borderId="69" xfId="56" applyFont="1" applyFill="1" applyBorder="1" applyAlignment="1">
      <alignment horizontal="center" vertical="center" wrapText="1"/>
      <protection/>
    </xf>
    <xf numFmtId="0" fontId="25" fillId="36" borderId="18" xfId="56" applyFont="1" applyFill="1" applyBorder="1" applyAlignment="1">
      <alignment horizontal="center" vertical="center" wrapText="1"/>
      <protection/>
    </xf>
    <xf numFmtId="0" fontId="25" fillId="36" borderId="53" xfId="56" applyFont="1" applyFill="1" applyBorder="1" applyAlignment="1">
      <alignment horizontal="center" vertical="center" wrapText="1"/>
      <protection/>
    </xf>
    <xf numFmtId="0" fontId="25" fillId="36" borderId="21" xfId="56" applyFont="1" applyFill="1" applyBorder="1" applyAlignment="1">
      <alignment horizontal="center" vertical="center" wrapText="1"/>
      <protection/>
    </xf>
    <xf numFmtId="0" fontId="25" fillId="36" borderId="10" xfId="0" applyFont="1" applyFill="1" applyBorder="1" applyAlignment="1">
      <alignment horizontal="center" vertical="center" textRotation="90" wrapText="1"/>
    </xf>
    <xf numFmtId="0" fontId="25" fillId="36" borderId="41" xfId="0" applyFont="1" applyFill="1" applyBorder="1" applyAlignment="1">
      <alignment horizontal="center" vertical="center" textRotation="90" wrapText="1"/>
    </xf>
    <xf numFmtId="3" fontId="24" fillId="37" borderId="46" xfId="0" applyNumberFormat="1" applyFont="1" applyFill="1" applyBorder="1" applyAlignment="1" applyProtection="1">
      <alignment horizontal="right" vertical="top"/>
      <protection locked="0"/>
    </xf>
    <xf numFmtId="3" fontId="24" fillId="37" borderId="41" xfId="0" applyNumberFormat="1" applyFont="1" applyFill="1" applyBorder="1" applyAlignment="1" applyProtection="1">
      <alignment horizontal="right" vertical="top"/>
      <protection locked="0"/>
    </xf>
    <xf numFmtId="3" fontId="24" fillId="37" borderId="32" xfId="0" applyNumberFormat="1" applyFont="1" applyFill="1" applyBorder="1" applyAlignment="1" applyProtection="1">
      <alignment horizontal="right" vertical="top"/>
      <protection locked="0"/>
    </xf>
    <xf numFmtId="0" fontId="24" fillId="0" borderId="0" xfId="56" applyFont="1" applyAlignment="1">
      <alignment horizontal="center" vertical="center" wrapText="1"/>
      <protection/>
    </xf>
    <xf numFmtId="10" fontId="24" fillId="37" borderId="50" xfId="0" applyNumberFormat="1" applyFont="1" applyFill="1" applyBorder="1" applyAlignment="1" applyProtection="1">
      <alignment horizontal="right" vertical="top"/>
      <protection locked="0"/>
    </xf>
    <xf numFmtId="10" fontId="24" fillId="37" borderId="51" xfId="0" applyNumberFormat="1" applyFont="1" applyFill="1" applyBorder="1" applyAlignment="1" applyProtection="1">
      <alignment horizontal="right" vertical="top"/>
      <protection locked="0"/>
    </xf>
    <xf numFmtId="10" fontId="24" fillId="37" borderId="34" xfId="0" applyNumberFormat="1" applyFont="1" applyFill="1" applyBorder="1" applyAlignment="1" applyProtection="1">
      <alignment horizontal="right" vertical="top"/>
      <protection locked="0"/>
    </xf>
    <xf numFmtId="10" fontId="24" fillId="37" borderId="50" xfId="0" applyNumberFormat="1" applyFont="1" applyFill="1" applyBorder="1" applyAlignment="1" applyProtection="1" quotePrefix="1">
      <alignment horizontal="right" vertical="top"/>
      <protection locked="0"/>
    </xf>
    <xf numFmtId="10" fontId="24" fillId="37" borderId="34" xfId="0" applyNumberFormat="1" applyFont="1" applyFill="1" applyBorder="1" applyAlignment="1" applyProtection="1" quotePrefix="1">
      <alignment horizontal="right" vertical="top"/>
      <protection locked="0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26" xfId="0" applyFont="1" applyFill="1" applyBorder="1" applyAlignment="1" applyProtection="1">
      <alignment horizontal="center" vertical="center" wrapText="1"/>
      <protection locked="0"/>
    </xf>
    <xf numFmtId="0" fontId="55" fillId="41" borderId="0" xfId="0" applyFont="1" applyFill="1" applyAlignment="1">
      <alignment horizontal="left"/>
    </xf>
    <xf numFmtId="0" fontId="58" fillId="26" borderId="0" xfId="0" applyFont="1" applyFill="1" applyAlignment="1">
      <alignment horizontal="left"/>
    </xf>
    <xf numFmtId="0" fontId="59" fillId="34" borderId="0" xfId="0" applyFont="1" applyFill="1" applyAlignment="1">
      <alignment horizontal="left"/>
    </xf>
    <xf numFmtId="0" fontId="54" fillId="33" borderId="0" xfId="0" applyFont="1" applyFill="1" applyAlignment="1">
      <alignment horizontal="left"/>
    </xf>
    <xf numFmtId="0" fontId="55" fillId="41" borderId="0" xfId="0" applyFont="1" applyFill="1" applyAlignment="1">
      <alignment/>
    </xf>
    <xf numFmtId="0" fontId="58" fillId="26" borderId="0" xfId="0" applyFont="1" applyFill="1" applyAlignment="1">
      <alignment/>
    </xf>
    <xf numFmtId="0" fontId="59" fillId="34" borderId="0" xfId="0" applyFont="1" applyFill="1" applyAlignment="1">
      <alignment/>
    </xf>
    <xf numFmtId="0" fontId="54" fillId="33" borderId="0" xfId="0" applyFont="1" applyFill="1" applyAlignment="1">
      <alignment/>
    </xf>
    <xf numFmtId="0" fontId="25" fillId="36" borderId="0" xfId="0" applyFont="1" applyFill="1" applyBorder="1" applyAlignment="1">
      <alignment horizontal="center" vertical="center" textRotation="90" wrapText="1"/>
    </xf>
    <xf numFmtId="0" fontId="25" fillId="0" borderId="56" xfId="56" applyFont="1" applyBorder="1" applyAlignment="1">
      <alignment horizontal="center" vertical="center" wrapText="1"/>
      <protection/>
    </xf>
    <xf numFmtId="0" fontId="25" fillId="0" borderId="57" xfId="56" applyFont="1" applyBorder="1" applyAlignment="1">
      <alignment horizontal="center" vertical="center" wrapText="1"/>
      <protection/>
    </xf>
    <xf numFmtId="0" fontId="25" fillId="0" borderId="58" xfId="56" applyFont="1" applyBorder="1" applyAlignment="1">
      <alignment horizontal="center" vertical="center" wrapText="1"/>
      <protection/>
    </xf>
    <xf numFmtId="0" fontId="25" fillId="0" borderId="46" xfId="56" applyFont="1" applyBorder="1" applyAlignment="1">
      <alignment horizontal="center" vertical="center" wrapText="1"/>
      <protection/>
    </xf>
    <xf numFmtId="0" fontId="25" fillId="0" borderId="50" xfId="56" applyFont="1" applyBorder="1" applyAlignment="1">
      <alignment horizontal="center" vertical="center" wrapText="1"/>
      <protection/>
    </xf>
    <xf numFmtId="0" fontId="25" fillId="37" borderId="26" xfId="54" applyFont="1" applyFill="1" applyBorder="1" applyAlignment="1">
      <alignment horizontal="left" vertical="center" wrapText="1"/>
      <protection/>
    </xf>
    <xf numFmtId="10" fontId="24" fillId="37" borderId="46" xfId="0" applyNumberFormat="1" applyFont="1" applyFill="1" applyBorder="1" applyAlignment="1" applyProtection="1">
      <alignment horizontal="center" vertical="top" wrapText="1"/>
      <protection locked="0"/>
    </xf>
    <xf numFmtId="10" fontId="24" fillId="37" borderId="41" xfId="0" applyNumberFormat="1" applyFont="1" applyFill="1" applyBorder="1" applyAlignment="1" applyProtection="1">
      <alignment horizontal="center" vertical="top" wrapText="1"/>
      <protection locked="0"/>
    </xf>
    <xf numFmtId="10" fontId="24" fillId="37" borderId="32" xfId="0" applyNumberFormat="1" applyFont="1" applyFill="1" applyBorder="1" applyAlignment="1" applyProtection="1">
      <alignment horizontal="center" vertical="top" wrapText="1"/>
      <protection locked="0"/>
    </xf>
    <xf numFmtId="10" fontId="24" fillId="0" borderId="50" xfId="0" applyNumberFormat="1" applyFont="1" applyBorder="1" applyAlignment="1" applyProtection="1">
      <alignment horizontal="center" vertical="top" wrapText="1"/>
      <protection locked="0"/>
    </xf>
    <xf numFmtId="10" fontId="24" fillId="0" borderId="51" xfId="0" applyNumberFormat="1" applyFont="1" applyBorder="1" applyAlignment="1" applyProtection="1">
      <alignment horizontal="center" vertical="top" wrapText="1"/>
      <protection locked="0"/>
    </xf>
    <xf numFmtId="10" fontId="24" fillId="0" borderId="34" xfId="0" applyNumberFormat="1" applyFont="1" applyBorder="1" applyAlignment="1" applyProtection="1">
      <alignment horizontal="center" vertical="top" wrapText="1"/>
      <protection locked="0"/>
    </xf>
    <xf numFmtId="0" fontId="24" fillId="0" borderId="0" xfId="0" applyFont="1" applyAlignment="1">
      <alignment horizontal="left"/>
    </xf>
    <xf numFmtId="0" fontId="25" fillId="40" borderId="14" xfId="0" applyFont="1" applyFill="1" applyBorder="1" applyAlignment="1">
      <alignment horizontal="center" vertical="distributed"/>
    </xf>
    <xf numFmtId="0" fontId="25" fillId="40" borderId="52" xfId="0" applyFont="1" applyFill="1" applyBorder="1" applyAlignment="1">
      <alignment horizontal="center" vertical="distributed"/>
    </xf>
    <xf numFmtId="0" fontId="25" fillId="40" borderId="45" xfId="0" applyFont="1" applyFill="1" applyBorder="1" applyAlignment="1">
      <alignment horizontal="center" vertical="distributed"/>
    </xf>
    <xf numFmtId="0" fontId="25" fillId="40" borderId="26" xfId="0" applyFont="1" applyFill="1" applyBorder="1" applyAlignment="1">
      <alignment horizontal="center" vertical="distributed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таблиця_бюджет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23">
    <dxf>
      <font>
        <name val="Cambria"/>
        <family val="1"/>
        <color rgb="FFFF6600"/>
      </font>
      <fill>
        <patternFill>
          <bgColor rgb="FFFFCC99"/>
        </patternFill>
      </fill>
    </dxf>
    <dxf>
      <font>
        <name val="Cambria"/>
        <family val="1"/>
        <color rgb="FF339966"/>
      </font>
      <fill>
        <patternFill>
          <bgColor rgb="FFCCFFFF"/>
        </patternFill>
      </fill>
    </dxf>
    <dxf>
      <font>
        <name val="Cambria"/>
        <family val="1"/>
        <color rgb="FF008000"/>
      </font>
      <fill>
        <patternFill>
          <bgColor rgb="FFCCFFCC"/>
        </patternFill>
      </fill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FF6600"/>
      </font>
      <fill>
        <patternFill>
          <bgColor rgb="FFFFCC99"/>
        </patternFill>
      </fill>
    </dxf>
    <dxf>
      <font>
        <name val="Cambria"/>
        <family val="1"/>
        <color rgb="FF339966"/>
      </font>
      <fill>
        <patternFill>
          <bgColor rgb="FFCCFFFF"/>
        </patternFill>
      </fill>
    </dxf>
    <dxf>
      <font>
        <name val="Cambria"/>
        <family val="1"/>
        <color rgb="FF008000"/>
      </font>
      <fill>
        <patternFill>
          <bgColor rgb="FFCCFFCC"/>
        </patternFill>
      </fill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FF6600"/>
      </font>
      <fill>
        <patternFill>
          <bgColor rgb="FFFFCC99"/>
        </patternFill>
      </fill>
    </dxf>
    <dxf>
      <font>
        <name val="Cambria"/>
        <family val="1"/>
        <color rgb="FF339966"/>
      </font>
      <fill>
        <patternFill>
          <bgColor rgb="FFCCFFFF"/>
        </patternFill>
      </fill>
    </dxf>
    <dxf>
      <font>
        <name val="Cambria"/>
        <family val="1"/>
        <color rgb="FF008000"/>
      </font>
      <fill>
        <patternFill>
          <bgColor rgb="FFCCFFCC"/>
        </patternFill>
      </fill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name val="Cambria"/>
        <family val="1"/>
        <color rgb="FF800000"/>
      </font>
    </dxf>
    <dxf>
      <font>
        <name val="Cambria"/>
        <family val="1"/>
        <color rgb="FF008000"/>
      </font>
    </dxf>
    <dxf>
      <font>
        <color rgb="FF008000"/>
      </font>
      <border/>
    </dxf>
    <dxf>
      <font>
        <color rgb="FF800000"/>
      </font>
      <border/>
    </dxf>
    <dxf>
      <font>
        <color rgb="FF008000"/>
      </font>
      <fill>
        <patternFill>
          <bgColor rgb="FFCCFFCC"/>
        </patternFill>
      </fill>
      <border/>
    </dxf>
    <dxf>
      <font>
        <color rgb="FF339966"/>
      </font>
      <fill>
        <patternFill>
          <bgColor rgb="FFCCFFFF"/>
        </patternFill>
      </fill>
      <border/>
    </dxf>
    <dxf>
      <font>
        <color rgb="FFFF6600"/>
      </font>
      <fill>
        <patternFill>
          <bgColor rgb="FFFFCC99"/>
        </patternFill>
      </fill>
      <border/>
    </dxf>
    <dxf>
      <font>
        <color rgb="FF80000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21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5.75390625" style="1" customWidth="1"/>
    <col min="2" max="2" width="100.75390625" style="24" customWidth="1"/>
    <col min="3" max="16384" width="9.125" style="1" customWidth="1"/>
  </cols>
  <sheetData>
    <row r="1" spans="1:8" ht="39.75" customHeight="1">
      <c r="A1" s="264" t="s">
        <v>220</v>
      </c>
      <c r="B1" s="264"/>
      <c r="D1" s="2"/>
      <c r="E1" s="3"/>
      <c r="F1" s="3"/>
      <c r="G1" s="3"/>
      <c r="H1" s="3"/>
    </row>
    <row r="2" spans="1:12" ht="30" customHeight="1">
      <c r="A2" s="4">
        <v>1</v>
      </c>
      <c r="B2" s="5" t="s">
        <v>150</v>
      </c>
      <c r="D2" s="2"/>
      <c r="E2" s="3"/>
      <c r="F2" s="3"/>
      <c r="G2" s="3"/>
      <c r="H2" s="3"/>
      <c r="I2" s="3"/>
      <c r="J2" s="3"/>
      <c r="K2" s="3"/>
      <c r="L2" s="3"/>
    </row>
    <row r="3" spans="1:12" ht="30" customHeight="1">
      <c r="A3" s="6" t="s">
        <v>147</v>
      </c>
      <c r="B3" s="7" t="s">
        <v>186</v>
      </c>
      <c r="D3" s="2"/>
      <c r="E3" s="3"/>
      <c r="F3" s="3"/>
      <c r="G3" s="3"/>
      <c r="H3" s="3"/>
      <c r="I3" s="3"/>
      <c r="J3" s="3"/>
      <c r="K3" s="3"/>
      <c r="L3" s="3"/>
    </row>
    <row r="4" spans="1:12" ht="30" customHeight="1">
      <c r="A4" s="6" t="s">
        <v>148</v>
      </c>
      <c r="B4" s="7" t="s">
        <v>187</v>
      </c>
      <c r="D4" s="2"/>
      <c r="E4" s="3"/>
      <c r="F4" s="3"/>
      <c r="G4" s="3"/>
      <c r="H4" s="3"/>
      <c r="I4" s="3"/>
      <c r="J4" s="3"/>
      <c r="K4" s="3"/>
      <c r="L4" s="3"/>
    </row>
    <row r="5" spans="1:12" ht="30" customHeight="1">
      <c r="A5" s="6" t="s">
        <v>149</v>
      </c>
      <c r="B5" s="7" t="s">
        <v>188</v>
      </c>
      <c r="D5" s="2"/>
      <c r="E5" s="3"/>
      <c r="F5" s="3"/>
      <c r="G5" s="3"/>
      <c r="H5" s="3"/>
      <c r="I5" s="3"/>
      <c r="J5" s="3"/>
      <c r="K5" s="3"/>
      <c r="L5" s="3"/>
    </row>
    <row r="6" spans="1:12" ht="30" customHeight="1">
      <c r="A6" s="8" t="s">
        <v>20</v>
      </c>
      <c r="B6" s="9" t="s">
        <v>154</v>
      </c>
      <c r="D6" s="2"/>
      <c r="E6" s="3"/>
      <c r="F6" s="3"/>
      <c r="G6" s="3"/>
      <c r="H6" s="3"/>
      <c r="I6" s="3"/>
      <c r="J6" s="3"/>
      <c r="K6" s="3"/>
      <c r="L6" s="3"/>
    </row>
    <row r="7" spans="1:12" ht="30" customHeight="1">
      <c r="A7" s="10" t="s">
        <v>151</v>
      </c>
      <c r="B7" s="11" t="s">
        <v>189</v>
      </c>
      <c r="D7" s="2"/>
      <c r="E7" s="3"/>
      <c r="F7" s="3"/>
      <c r="G7" s="3"/>
      <c r="H7" s="3"/>
      <c r="I7" s="3"/>
      <c r="J7" s="3"/>
      <c r="K7" s="3"/>
      <c r="L7" s="3"/>
    </row>
    <row r="8" spans="1:12" ht="30" customHeight="1">
      <c r="A8" s="10" t="s">
        <v>152</v>
      </c>
      <c r="B8" s="11" t="s">
        <v>190</v>
      </c>
      <c r="D8" s="2"/>
      <c r="E8" s="3"/>
      <c r="F8" s="3"/>
      <c r="G8" s="3"/>
      <c r="H8" s="3"/>
      <c r="I8" s="3"/>
      <c r="J8" s="3"/>
      <c r="K8" s="3"/>
      <c r="L8" s="3"/>
    </row>
    <row r="9" spans="1:12" ht="30" customHeight="1">
      <c r="A9" s="10" t="s">
        <v>153</v>
      </c>
      <c r="B9" s="11" t="s">
        <v>191</v>
      </c>
      <c r="D9" s="2"/>
      <c r="E9" s="3"/>
      <c r="F9" s="3"/>
      <c r="G9" s="3"/>
      <c r="H9" s="3"/>
      <c r="I9" s="3"/>
      <c r="J9" s="3"/>
      <c r="K9" s="3"/>
      <c r="L9" s="3"/>
    </row>
    <row r="10" spans="1:12" ht="30" customHeight="1">
      <c r="A10" s="12">
        <v>3</v>
      </c>
      <c r="B10" s="13" t="s">
        <v>196</v>
      </c>
      <c r="D10" s="2"/>
      <c r="E10" s="3"/>
      <c r="F10" s="3"/>
      <c r="G10" s="3"/>
      <c r="H10" s="3"/>
      <c r="I10" s="3"/>
      <c r="J10" s="3"/>
      <c r="K10" s="3"/>
      <c r="L10" s="3"/>
    </row>
    <row r="11" spans="1:2" ht="30" customHeight="1">
      <c r="A11" s="14" t="s">
        <v>158</v>
      </c>
      <c r="B11" s="15" t="s">
        <v>192</v>
      </c>
    </row>
    <row r="12" spans="1:2" ht="30" customHeight="1">
      <c r="A12" s="14" t="s">
        <v>198</v>
      </c>
      <c r="B12" s="15" t="s">
        <v>193</v>
      </c>
    </row>
    <row r="13" spans="1:2" ht="30" customHeight="1">
      <c r="A13" s="14" t="s">
        <v>199</v>
      </c>
      <c r="B13" s="15" t="s">
        <v>194</v>
      </c>
    </row>
    <row r="14" spans="1:2" ht="30" customHeight="1">
      <c r="A14" s="16">
        <v>4</v>
      </c>
      <c r="B14" s="17" t="s">
        <v>197</v>
      </c>
    </row>
    <row r="15" spans="1:2" ht="30" customHeight="1">
      <c r="A15" s="18" t="s">
        <v>200</v>
      </c>
      <c r="B15" s="19" t="s">
        <v>195</v>
      </c>
    </row>
    <row r="16" spans="1:2" ht="30" customHeight="1">
      <c r="A16" s="18" t="s">
        <v>201</v>
      </c>
      <c r="B16" s="19" t="s">
        <v>206</v>
      </c>
    </row>
    <row r="17" spans="1:2" ht="30">
      <c r="A17" s="18" t="s">
        <v>202</v>
      </c>
      <c r="B17" s="19" t="s">
        <v>209</v>
      </c>
    </row>
    <row r="18" spans="1:2" ht="30" customHeight="1">
      <c r="A18" s="20" t="s">
        <v>26</v>
      </c>
      <c r="B18" s="21" t="s">
        <v>210</v>
      </c>
    </row>
    <row r="19" spans="1:2" ht="30" customHeight="1">
      <c r="A19" s="22" t="s">
        <v>203</v>
      </c>
      <c r="B19" s="23" t="s">
        <v>211</v>
      </c>
    </row>
    <row r="20" spans="1:2" ht="30" customHeight="1">
      <c r="A20" s="22" t="s">
        <v>204</v>
      </c>
      <c r="B20" s="23" t="s">
        <v>212</v>
      </c>
    </row>
    <row r="21" spans="1:2" ht="30" customHeight="1">
      <c r="A21" s="22" t="s">
        <v>205</v>
      </c>
      <c r="B21" s="23" t="s">
        <v>213</v>
      </c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FFFF"/>
  </sheetPr>
  <dimension ref="A1:GX73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5.75390625" style="72" customWidth="1"/>
    <col min="2" max="2" width="3.75390625" style="72" customWidth="1"/>
    <col min="3" max="26" width="9.75390625" style="72" customWidth="1"/>
    <col min="27" max="16384" width="9.125" style="72" customWidth="1"/>
  </cols>
  <sheetData>
    <row r="1" spans="25:26" s="25" customFormat="1" ht="12" customHeight="1">
      <c r="Y1" s="292" t="s">
        <v>142</v>
      </c>
      <c r="Z1" s="292"/>
    </row>
    <row r="2" spans="1:26" s="25" customFormat="1" ht="32.25" customHeight="1">
      <c r="A2" s="434" t="s">
        <v>182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</row>
    <row r="3" spans="1:26" ht="9.75" customHeight="1" thickBo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</row>
    <row r="4" spans="1:26" s="73" customFormat="1" ht="33.75" customHeight="1" thickBot="1">
      <c r="A4" s="400" t="s">
        <v>18</v>
      </c>
      <c r="B4" s="397" t="s">
        <v>0</v>
      </c>
      <c r="C4" s="411" t="s">
        <v>129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3"/>
      <c r="O4" s="414" t="s">
        <v>130</v>
      </c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6"/>
    </row>
    <row r="5" spans="1:26" s="73" customFormat="1" ht="33.75" customHeight="1">
      <c r="A5" s="400"/>
      <c r="B5" s="398"/>
      <c r="C5" s="394" t="s">
        <v>7</v>
      </c>
      <c r="D5" s="395"/>
      <c r="E5" s="396"/>
      <c r="F5" s="401" t="s">
        <v>11</v>
      </c>
      <c r="G5" s="401"/>
      <c r="H5" s="401"/>
      <c r="I5" s="401" t="s">
        <v>79</v>
      </c>
      <c r="J5" s="401"/>
      <c r="K5" s="402"/>
      <c r="L5" s="403" t="s">
        <v>4</v>
      </c>
      <c r="M5" s="404"/>
      <c r="N5" s="405"/>
      <c r="O5" s="394" t="s">
        <v>81</v>
      </c>
      <c r="P5" s="395"/>
      <c r="Q5" s="396"/>
      <c r="R5" s="417" t="s">
        <v>13</v>
      </c>
      <c r="S5" s="395"/>
      <c r="T5" s="396"/>
      <c r="U5" s="417" t="s">
        <v>10</v>
      </c>
      <c r="V5" s="395"/>
      <c r="W5" s="418"/>
      <c r="X5" s="403" t="s">
        <v>4</v>
      </c>
      <c r="Y5" s="404"/>
      <c r="Z5" s="405"/>
    </row>
    <row r="6" spans="1:26" s="73" customFormat="1" ht="33.75" customHeight="1">
      <c r="A6" s="400"/>
      <c r="B6" s="398"/>
      <c r="C6" s="74">
        <v>2022</v>
      </c>
      <c r="D6" s="75">
        <v>2023</v>
      </c>
      <c r="E6" s="205" t="s">
        <v>214</v>
      </c>
      <c r="F6" s="77">
        <v>2022</v>
      </c>
      <c r="G6" s="77">
        <v>2023</v>
      </c>
      <c r="H6" s="205" t="s">
        <v>214</v>
      </c>
      <c r="I6" s="78">
        <v>2022</v>
      </c>
      <c r="J6" s="78">
        <v>2023</v>
      </c>
      <c r="K6" s="79" t="s">
        <v>214</v>
      </c>
      <c r="L6" s="80">
        <v>2022</v>
      </c>
      <c r="M6" s="205">
        <v>2023</v>
      </c>
      <c r="N6" s="79" t="s">
        <v>214</v>
      </c>
      <c r="O6" s="81">
        <v>2022</v>
      </c>
      <c r="P6" s="82">
        <v>2023</v>
      </c>
      <c r="Q6" s="205" t="s">
        <v>214</v>
      </c>
      <c r="R6" s="83">
        <v>2022</v>
      </c>
      <c r="S6" s="83">
        <v>2023</v>
      </c>
      <c r="T6" s="205" t="s">
        <v>214</v>
      </c>
      <c r="U6" s="84">
        <v>2022</v>
      </c>
      <c r="V6" s="84">
        <v>2023</v>
      </c>
      <c r="W6" s="79" t="s">
        <v>214</v>
      </c>
      <c r="X6" s="80">
        <v>2022</v>
      </c>
      <c r="Y6" s="205">
        <v>2023</v>
      </c>
      <c r="Z6" s="79" t="s">
        <v>214</v>
      </c>
    </row>
    <row r="7" spans="1:26" s="73" customFormat="1" ht="12.75" customHeight="1" thickBot="1">
      <c r="A7" s="208" t="s">
        <v>2</v>
      </c>
      <c r="B7" s="198" t="s">
        <v>3</v>
      </c>
      <c r="C7" s="87">
        <v>1</v>
      </c>
      <c r="D7" s="204">
        <v>2</v>
      </c>
      <c r="E7" s="204">
        <v>3</v>
      </c>
      <c r="F7" s="204">
        <v>4</v>
      </c>
      <c r="G7" s="204">
        <v>5</v>
      </c>
      <c r="H7" s="204">
        <v>6</v>
      </c>
      <c r="I7" s="204">
        <v>7</v>
      </c>
      <c r="J7" s="204">
        <v>8</v>
      </c>
      <c r="K7" s="89">
        <v>9</v>
      </c>
      <c r="L7" s="87">
        <v>10</v>
      </c>
      <c r="M7" s="204">
        <v>11</v>
      </c>
      <c r="N7" s="89">
        <v>12</v>
      </c>
      <c r="O7" s="87">
        <v>13</v>
      </c>
      <c r="P7" s="204">
        <v>14</v>
      </c>
      <c r="Q7" s="204">
        <v>15</v>
      </c>
      <c r="R7" s="204">
        <v>16</v>
      </c>
      <c r="S7" s="204">
        <v>17</v>
      </c>
      <c r="T7" s="204">
        <v>18</v>
      </c>
      <c r="U7" s="204">
        <v>19</v>
      </c>
      <c r="V7" s="204">
        <v>20</v>
      </c>
      <c r="W7" s="89">
        <v>21</v>
      </c>
      <c r="X7" s="87">
        <v>22</v>
      </c>
      <c r="Y7" s="204">
        <v>23</v>
      </c>
      <c r="Z7" s="89">
        <v>24</v>
      </c>
    </row>
    <row r="8" spans="1:26" s="25" customFormat="1" ht="15" customHeight="1">
      <c r="A8" s="90" t="s">
        <v>19</v>
      </c>
      <c r="B8" s="203">
        <v>1</v>
      </c>
      <c r="C8" s="235"/>
      <c r="D8" s="92"/>
      <c r="E8" s="93"/>
      <c r="F8" s="94"/>
      <c r="G8" s="94"/>
      <c r="H8" s="93"/>
      <c r="I8" s="95"/>
      <c r="J8" s="95"/>
      <c r="K8" s="96"/>
      <c r="L8" s="97"/>
      <c r="M8" s="98"/>
      <c r="N8" s="99"/>
      <c r="O8" s="100"/>
      <c r="P8" s="101"/>
      <c r="Q8" s="93"/>
      <c r="R8" s="102"/>
      <c r="S8" s="102"/>
      <c r="T8" s="93"/>
      <c r="U8" s="103"/>
      <c r="V8" s="103"/>
      <c r="W8" s="96"/>
      <c r="X8" s="230"/>
      <c r="Y8" s="98"/>
      <c r="Z8" s="96"/>
    </row>
    <row r="9" spans="1:187" s="25" customFormat="1" ht="15" customHeight="1">
      <c r="A9" s="105" t="s">
        <v>21</v>
      </c>
      <c r="B9" s="203">
        <v>2</v>
      </c>
      <c r="C9" s="236">
        <v>95010</v>
      </c>
      <c r="D9" s="106">
        <v>116824</v>
      </c>
      <c r="E9" s="107">
        <f>D9/C9*100%-100%</f>
        <v>0.22959688453846971</v>
      </c>
      <c r="F9" s="108">
        <v>1937</v>
      </c>
      <c r="G9" s="108">
        <v>5533</v>
      </c>
      <c r="H9" s="107">
        <f>G9/F9*100%-100%</f>
        <v>1.8564790913784202</v>
      </c>
      <c r="I9" s="109">
        <v>15322</v>
      </c>
      <c r="J9" s="109">
        <v>18316</v>
      </c>
      <c r="K9" s="110">
        <f>J9/I9*100%-100%</f>
        <v>0.1954052995692468</v>
      </c>
      <c r="L9" s="47">
        <f>C9+F9+I9</f>
        <v>112269</v>
      </c>
      <c r="M9" s="48">
        <f>D9+G9+J9</f>
        <v>140673</v>
      </c>
      <c r="N9" s="111">
        <f>M9/L9*100%-100%</f>
        <v>0.2529994922908372</v>
      </c>
      <c r="O9" s="112">
        <v>8590</v>
      </c>
      <c r="P9" s="113">
        <v>9752</v>
      </c>
      <c r="Q9" s="107">
        <f>P9/O9*100%-100%</f>
        <v>0.13527357392316652</v>
      </c>
      <c r="R9" s="114"/>
      <c r="S9" s="114"/>
      <c r="T9" s="115"/>
      <c r="U9" s="116">
        <v>13682</v>
      </c>
      <c r="V9" s="116">
        <v>50907</v>
      </c>
      <c r="W9" s="111">
        <f>V9/U9*100%-100%</f>
        <v>2.72072796374799</v>
      </c>
      <c r="X9" s="47">
        <f>O9+R9+U9</f>
        <v>22272</v>
      </c>
      <c r="Y9" s="48">
        <f>P9+S9+V9</f>
        <v>60659</v>
      </c>
      <c r="Z9" s="110">
        <f>Y9/X9*100%-100%</f>
        <v>1.7235542385057472</v>
      </c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</row>
    <row r="10" spans="1:187" s="25" customFormat="1" ht="15" customHeight="1">
      <c r="A10" s="105" t="s">
        <v>23</v>
      </c>
      <c r="B10" s="203">
        <v>3</v>
      </c>
      <c r="C10" s="236">
        <v>55103</v>
      </c>
      <c r="D10" s="106">
        <v>69164</v>
      </c>
      <c r="E10" s="107">
        <f>D10/C10*100%-100%</f>
        <v>0.2551766691468704</v>
      </c>
      <c r="F10" s="108">
        <v>1498</v>
      </c>
      <c r="G10" s="108">
        <v>2519</v>
      </c>
      <c r="H10" s="107">
        <f>G10/F10*100%-100%</f>
        <v>0.6815754339118825</v>
      </c>
      <c r="I10" s="109">
        <v>12933</v>
      </c>
      <c r="J10" s="109">
        <v>42100</v>
      </c>
      <c r="K10" s="110">
        <f>J10/I10*100%-100%</f>
        <v>2.255238537075698</v>
      </c>
      <c r="L10" s="47">
        <f>C10+F10+I10</f>
        <v>69534</v>
      </c>
      <c r="M10" s="48">
        <f>D10+G10+J10</f>
        <v>113783</v>
      </c>
      <c r="N10" s="111">
        <f>M10/L10*100%-100%</f>
        <v>0.6363649437685162</v>
      </c>
      <c r="O10" s="112">
        <v>5870</v>
      </c>
      <c r="P10" s="113">
        <v>7284</v>
      </c>
      <c r="Q10" s="107">
        <f>P10/O10*100%-100%</f>
        <v>0.24088586030664394</v>
      </c>
      <c r="R10" s="114"/>
      <c r="S10" s="114"/>
      <c r="T10" s="115"/>
      <c r="U10" s="118"/>
      <c r="V10" s="118"/>
      <c r="W10" s="124"/>
      <c r="X10" s="47">
        <f>O10+R10+U10</f>
        <v>5870</v>
      </c>
      <c r="Y10" s="48">
        <f>P10+S10+V10</f>
        <v>7284</v>
      </c>
      <c r="Z10" s="110">
        <f>Y10/X10*100%-100%</f>
        <v>0.24088586030664394</v>
      </c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</row>
    <row r="11" spans="1:187" s="25" customFormat="1" ht="15" customHeight="1">
      <c r="A11" s="105" t="s">
        <v>25</v>
      </c>
      <c r="B11" s="203">
        <v>4</v>
      </c>
      <c r="C11" s="236">
        <v>244743</v>
      </c>
      <c r="D11" s="106">
        <v>345197</v>
      </c>
      <c r="E11" s="107">
        <f>D11/C11*100%-100%</f>
        <v>0.41044687692804294</v>
      </c>
      <c r="F11" s="108">
        <v>8122</v>
      </c>
      <c r="G11" s="108">
        <v>13932</v>
      </c>
      <c r="H11" s="107">
        <f>G11/F11*100%-100%</f>
        <v>0.7153410490027088</v>
      </c>
      <c r="I11" s="109">
        <v>28895</v>
      </c>
      <c r="J11" s="109">
        <v>42091</v>
      </c>
      <c r="K11" s="110">
        <f>J11/I11*100%-100%</f>
        <v>0.45668800830593526</v>
      </c>
      <c r="L11" s="47">
        <f>C11+F11+I11</f>
        <v>281760</v>
      </c>
      <c r="M11" s="48">
        <f>D11+G11+J11</f>
        <v>401220</v>
      </c>
      <c r="N11" s="111">
        <f>M11/L11*100%-100%</f>
        <v>0.42397785349233397</v>
      </c>
      <c r="O11" s="112">
        <v>21765</v>
      </c>
      <c r="P11" s="113">
        <v>31445</v>
      </c>
      <c r="Q11" s="107">
        <f>P11/O11*100%-100%</f>
        <v>0.44475074661153235</v>
      </c>
      <c r="R11" s="120">
        <v>2979</v>
      </c>
      <c r="S11" s="120">
        <v>5810</v>
      </c>
      <c r="T11" s="107">
        <f>S11/R11*100%-100%</f>
        <v>0.9503188989593823</v>
      </c>
      <c r="U11" s="116">
        <v>18836</v>
      </c>
      <c r="V11" s="116">
        <v>21084</v>
      </c>
      <c r="W11" s="111">
        <f>V11/U11*100%-100%</f>
        <v>0.11934593331917598</v>
      </c>
      <c r="X11" s="47">
        <f>O11+R11+U11</f>
        <v>43580</v>
      </c>
      <c r="Y11" s="48">
        <f>P11+S11+V11</f>
        <v>58339</v>
      </c>
      <c r="Z11" s="110">
        <f>Y11/X11*100%-100%</f>
        <v>0.33866452501147326</v>
      </c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</row>
    <row r="12" spans="1:187" s="25" customFormat="1" ht="15" customHeight="1">
      <c r="A12" s="105" t="s">
        <v>27</v>
      </c>
      <c r="B12" s="203">
        <v>5</v>
      </c>
      <c r="C12" s="236">
        <v>26825</v>
      </c>
      <c r="D12" s="106">
        <v>53312</v>
      </c>
      <c r="E12" s="107">
        <f>D12/C12*100%-100%</f>
        <v>0.9873998136067101</v>
      </c>
      <c r="F12" s="108">
        <v>1812</v>
      </c>
      <c r="G12" s="108">
        <v>3558</v>
      </c>
      <c r="H12" s="107">
        <f>G12/F12*100%-100%</f>
        <v>0.9635761589403973</v>
      </c>
      <c r="I12" s="109">
        <v>10958</v>
      </c>
      <c r="J12" s="109">
        <v>16228</v>
      </c>
      <c r="K12" s="110">
        <f>J12/I12*100%-100%</f>
        <v>0.4809271764920606</v>
      </c>
      <c r="L12" s="47">
        <f>C12+F12+I12</f>
        <v>39595</v>
      </c>
      <c r="M12" s="48">
        <f>D12+G12+J12</f>
        <v>73098</v>
      </c>
      <c r="N12" s="111">
        <f>M12/L12*100%-100%</f>
        <v>0.8461421896704129</v>
      </c>
      <c r="O12" s="121"/>
      <c r="P12" s="113"/>
      <c r="Q12" s="115"/>
      <c r="R12" s="114"/>
      <c r="S12" s="114"/>
      <c r="T12" s="115"/>
      <c r="U12" s="116">
        <v>7129</v>
      </c>
      <c r="V12" s="116">
        <v>12185</v>
      </c>
      <c r="W12" s="111">
        <f>V12/U12*100%-100%</f>
        <v>0.7092158788048815</v>
      </c>
      <c r="X12" s="47">
        <f>O12+R12+U12</f>
        <v>7129</v>
      </c>
      <c r="Y12" s="48">
        <f>P12+S12+V12</f>
        <v>12185</v>
      </c>
      <c r="Z12" s="110">
        <f>Y12/X12*100%-100%</f>
        <v>0.7092158788048815</v>
      </c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</row>
    <row r="13" spans="1:187" s="25" customFormat="1" ht="15" customHeight="1">
      <c r="A13" s="105" t="s">
        <v>29</v>
      </c>
      <c r="B13" s="203">
        <v>6</v>
      </c>
      <c r="C13" s="236">
        <v>84473</v>
      </c>
      <c r="D13" s="106">
        <v>107159</v>
      </c>
      <c r="E13" s="107">
        <f>D13/C13*100%-100%</f>
        <v>0.2685591845915263</v>
      </c>
      <c r="F13" s="108">
        <v>1953</v>
      </c>
      <c r="G13" s="108">
        <v>6341</v>
      </c>
      <c r="H13" s="107">
        <f>G13/F13*100%-100%</f>
        <v>2.246799795186892</v>
      </c>
      <c r="I13" s="109">
        <v>50207</v>
      </c>
      <c r="J13" s="109">
        <v>49557</v>
      </c>
      <c r="K13" s="110">
        <f>J13/I13*100%-100%</f>
        <v>-0.012946401896149928</v>
      </c>
      <c r="L13" s="47">
        <f>C13+F13+I13</f>
        <v>136633</v>
      </c>
      <c r="M13" s="48">
        <f>D13+G13+J13</f>
        <v>163057</v>
      </c>
      <c r="N13" s="111">
        <f>M13/L13*100%-100%</f>
        <v>0.19339398242005967</v>
      </c>
      <c r="O13" s="112">
        <v>8653</v>
      </c>
      <c r="P13" s="113">
        <v>12646</v>
      </c>
      <c r="Q13" s="107">
        <f>P13/O13*100%-100%</f>
        <v>0.46145845371547445</v>
      </c>
      <c r="R13" s="114"/>
      <c r="S13" s="114"/>
      <c r="T13" s="115"/>
      <c r="U13" s="118"/>
      <c r="V13" s="118"/>
      <c r="W13" s="124"/>
      <c r="X13" s="47">
        <f>O13+R13+U13</f>
        <v>8653</v>
      </c>
      <c r="Y13" s="48">
        <f>P13+S13+V13</f>
        <v>12646</v>
      </c>
      <c r="Z13" s="110">
        <f>Y13/X13*100%-100%</f>
        <v>0.46145845371547445</v>
      </c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</row>
    <row r="14" spans="1:187" s="25" customFormat="1" ht="15" customHeight="1">
      <c r="A14" s="105" t="s">
        <v>31</v>
      </c>
      <c r="B14" s="203">
        <v>7</v>
      </c>
      <c r="C14" s="236">
        <v>77469</v>
      </c>
      <c r="D14" s="106">
        <v>91658</v>
      </c>
      <c r="E14" s="107">
        <f>D14/C14*100%-100%</f>
        <v>0.18315713382127052</v>
      </c>
      <c r="F14" s="108">
        <v>1417</v>
      </c>
      <c r="G14" s="108">
        <v>4166</v>
      </c>
      <c r="H14" s="107">
        <f>G14/F14*100%-100%</f>
        <v>1.9400141143260408</v>
      </c>
      <c r="I14" s="109">
        <v>7377</v>
      </c>
      <c r="J14" s="109">
        <v>20335</v>
      </c>
      <c r="K14" s="110">
        <f>J14/I14*100%-100%</f>
        <v>1.7565405991595497</v>
      </c>
      <c r="L14" s="47">
        <f>C14+F14+I14</f>
        <v>86263</v>
      </c>
      <c r="M14" s="48">
        <f>D14+G14+J14</f>
        <v>116159</v>
      </c>
      <c r="N14" s="111">
        <f>M14/L14*100%-100%</f>
        <v>0.34656805351077513</v>
      </c>
      <c r="O14" s="112">
        <v>8613</v>
      </c>
      <c r="P14" s="113">
        <v>10434</v>
      </c>
      <c r="Q14" s="107">
        <f>P14/O14*100%-100%</f>
        <v>0.21142459073493547</v>
      </c>
      <c r="R14" s="114"/>
      <c r="S14" s="114"/>
      <c r="T14" s="115"/>
      <c r="U14" s="118"/>
      <c r="V14" s="118"/>
      <c r="W14" s="124"/>
      <c r="X14" s="47">
        <f>O14+R14+U14</f>
        <v>8613</v>
      </c>
      <c r="Y14" s="48">
        <f>P14+S14+V14</f>
        <v>10434</v>
      </c>
      <c r="Z14" s="110">
        <f>Y14/X14*100%-100%</f>
        <v>0.21142459073493547</v>
      </c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</row>
    <row r="15" spans="1:187" s="25" customFormat="1" ht="15" customHeight="1">
      <c r="A15" s="105" t="s">
        <v>33</v>
      </c>
      <c r="B15" s="203">
        <v>8</v>
      </c>
      <c r="C15" s="236">
        <v>65624</v>
      </c>
      <c r="D15" s="106">
        <v>100738</v>
      </c>
      <c r="E15" s="107">
        <f>D15/C15*100%-100%</f>
        <v>0.5350786297695964</v>
      </c>
      <c r="F15" s="108">
        <v>4159</v>
      </c>
      <c r="G15" s="108">
        <v>11791</v>
      </c>
      <c r="H15" s="107">
        <f>G15/F15*100%-100%</f>
        <v>1.8350565039672997</v>
      </c>
      <c r="I15" s="109">
        <v>10525</v>
      </c>
      <c r="J15" s="109">
        <v>14379</v>
      </c>
      <c r="K15" s="110">
        <f>J15/I15*100%-100%</f>
        <v>0.3661757719714964</v>
      </c>
      <c r="L15" s="47">
        <f>C15+F15+I15</f>
        <v>80308</v>
      </c>
      <c r="M15" s="48">
        <f>D15+G15+J15</f>
        <v>126908</v>
      </c>
      <c r="N15" s="111">
        <f>M15/L15*100%-100%</f>
        <v>0.5802659759924291</v>
      </c>
      <c r="O15" s="112">
        <v>9852</v>
      </c>
      <c r="P15" s="113">
        <v>13576</v>
      </c>
      <c r="Q15" s="107">
        <f>P15/O15*100%-100%</f>
        <v>0.37799431587494925</v>
      </c>
      <c r="R15" s="114"/>
      <c r="S15" s="114"/>
      <c r="T15" s="115"/>
      <c r="U15" s="118"/>
      <c r="V15" s="118"/>
      <c r="W15" s="124"/>
      <c r="X15" s="47">
        <f>O15+R15+U15</f>
        <v>9852</v>
      </c>
      <c r="Y15" s="48">
        <f>P15+S15+V15</f>
        <v>13576</v>
      </c>
      <c r="Z15" s="110">
        <f>Y15/X15*100%-100%</f>
        <v>0.37799431587494925</v>
      </c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</row>
    <row r="16" spans="1:187" s="25" customFormat="1" ht="15" customHeight="1">
      <c r="A16" s="105" t="s">
        <v>35</v>
      </c>
      <c r="B16" s="203">
        <v>9</v>
      </c>
      <c r="C16" s="236">
        <v>55702</v>
      </c>
      <c r="D16" s="106">
        <v>75250</v>
      </c>
      <c r="E16" s="107">
        <f>D16/C16*100%-100%</f>
        <v>0.3509389249937165</v>
      </c>
      <c r="F16" s="108">
        <v>1929</v>
      </c>
      <c r="G16" s="108">
        <v>3474</v>
      </c>
      <c r="H16" s="107">
        <f>G16/F16*100%-100%</f>
        <v>0.8009331259720063</v>
      </c>
      <c r="I16" s="109">
        <v>7509</v>
      </c>
      <c r="J16" s="109">
        <v>10660</v>
      </c>
      <c r="K16" s="110">
        <f>J16/I16*100%-100%</f>
        <v>0.41962977760021314</v>
      </c>
      <c r="L16" s="47">
        <f>C16+F16+I16</f>
        <v>65140</v>
      </c>
      <c r="M16" s="48">
        <f>D16+G16+J16</f>
        <v>89384</v>
      </c>
      <c r="N16" s="111">
        <f>M16/L16*100%-100%</f>
        <v>0.3721829904820386</v>
      </c>
      <c r="O16" s="112">
        <v>5691</v>
      </c>
      <c r="P16" s="113">
        <v>6873</v>
      </c>
      <c r="Q16" s="107">
        <f>P16/O16*100%-100%</f>
        <v>0.20769636267791247</v>
      </c>
      <c r="R16" s="114"/>
      <c r="S16" s="114"/>
      <c r="T16" s="115"/>
      <c r="U16" s="118"/>
      <c r="V16" s="118"/>
      <c r="W16" s="124"/>
      <c r="X16" s="47">
        <f>O16+R16+U16</f>
        <v>5691</v>
      </c>
      <c r="Y16" s="48">
        <f>P16+S16+V16</f>
        <v>6873</v>
      </c>
      <c r="Z16" s="110">
        <f>Y16/X16*100%-100%</f>
        <v>0.20769636267791247</v>
      </c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</row>
    <row r="17" spans="1:187" s="25" customFormat="1" ht="15" customHeight="1">
      <c r="A17" s="105" t="s">
        <v>37</v>
      </c>
      <c r="B17" s="203">
        <v>10</v>
      </c>
      <c r="C17" s="236">
        <v>108061</v>
      </c>
      <c r="D17" s="106">
        <v>149489</v>
      </c>
      <c r="E17" s="107">
        <f>D17/C17*100%-100%</f>
        <v>0.38337605611645276</v>
      </c>
      <c r="F17" s="108">
        <v>5110</v>
      </c>
      <c r="G17" s="108">
        <v>10995</v>
      </c>
      <c r="H17" s="107">
        <f>G17/F17*100%-100%</f>
        <v>1.1516634050880628</v>
      </c>
      <c r="I17" s="109">
        <v>16092</v>
      </c>
      <c r="J17" s="109">
        <v>27397</v>
      </c>
      <c r="K17" s="110">
        <f>J17/I17*100%-100%</f>
        <v>0.7025229927914491</v>
      </c>
      <c r="L17" s="47">
        <f>C17+F17+I17</f>
        <v>129263</v>
      </c>
      <c r="M17" s="48">
        <f>D17+G17+J17</f>
        <v>187881</v>
      </c>
      <c r="N17" s="111">
        <f>M17/L17*100%-100%</f>
        <v>0.4534785669526469</v>
      </c>
      <c r="O17" s="112"/>
      <c r="P17" s="113"/>
      <c r="Q17" s="107"/>
      <c r="R17" s="114"/>
      <c r="S17" s="114"/>
      <c r="T17" s="115"/>
      <c r="U17" s="118"/>
      <c r="V17" s="118"/>
      <c r="W17" s="119"/>
      <c r="X17" s="47"/>
      <c r="Y17" s="48"/>
      <c r="Z17" s="110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</row>
    <row r="18" spans="1:187" s="25" customFormat="1" ht="15" customHeight="1">
      <c r="A18" s="105" t="s">
        <v>39</v>
      </c>
      <c r="B18" s="203">
        <v>11</v>
      </c>
      <c r="C18" s="236">
        <v>52937</v>
      </c>
      <c r="D18" s="106">
        <v>70303</v>
      </c>
      <c r="E18" s="107">
        <f>D18/C18*100%-100%</f>
        <v>0.3280503239700021</v>
      </c>
      <c r="F18" s="108">
        <v>1331</v>
      </c>
      <c r="G18" s="108">
        <v>3315</v>
      </c>
      <c r="H18" s="107">
        <f>G18/F18*100%-100%</f>
        <v>1.4906085649887304</v>
      </c>
      <c r="I18" s="109">
        <v>10526</v>
      </c>
      <c r="J18" s="109">
        <v>12918</v>
      </c>
      <c r="K18" s="110">
        <f>J18/I18*100%-100%</f>
        <v>0.22724681740452213</v>
      </c>
      <c r="L18" s="47">
        <f>C18+F18+I18</f>
        <v>64794</v>
      </c>
      <c r="M18" s="48">
        <f>D18+G18+J18</f>
        <v>86536</v>
      </c>
      <c r="N18" s="111">
        <f>M18/L18*100%-100%</f>
        <v>0.33555576133592613</v>
      </c>
      <c r="O18" s="112">
        <v>5192</v>
      </c>
      <c r="P18" s="113">
        <v>6559</v>
      </c>
      <c r="Q18" s="107">
        <f>P18/O18*100%-100%</f>
        <v>0.2632896764252697</v>
      </c>
      <c r="R18" s="114"/>
      <c r="S18" s="114"/>
      <c r="T18" s="115"/>
      <c r="U18" s="118"/>
      <c r="V18" s="118"/>
      <c r="W18" s="124"/>
      <c r="X18" s="47">
        <f>O18+R18+U18</f>
        <v>5192</v>
      </c>
      <c r="Y18" s="48">
        <f>P18+S18+V18</f>
        <v>6559</v>
      </c>
      <c r="Z18" s="110">
        <f>Y18/X18*100%-100%</f>
        <v>0.2632896764252697</v>
      </c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</row>
    <row r="19" spans="1:187" s="25" customFormat="1" ht="15" customHeight="1">
      <c r="A19" s="105" t="s">
        <v>41</v>
      </c>
      <c r="B19" s="203">
        <v>12</v>
      </c>
      <c r="C19" s="237"/>
      <c r="D19" s="106"/>
      <c r="E19" s="115"/>
      <c r="F19" s="108">
        <v>500</v>
      </c>
      <c r="G19" s="108">
        <v>1322</v>
      </c>
      <c r="H19" s="107">
        <f>G19/F19*100%-100%</f>
        <v>1.6440000000000001</v>
      </c>
      <c r="I19" s="109">
        <v>3993</v>
      </c>
      <c r="J19" s="109">
        <v>4452</v>
      </c>
      <c r="K19" s="110">
        <f>J19/I19*100%-100%</f>
        <v>0.1149511645379413</v>
      </c>
      <c r="L19" s="47">
        <f>C19+F19+I19</f>
        <v>4493</v>
      </c>
      <c r="M19" s="48">
        <f>D19+G19+J19</f>
        <v>5774</v>
      </c>
      <c r="N19" s="111">
        <f>M19/L19*100%-100%</f>
        <v>0.2851101713776987</v>
      </c>
      <c r="O19" s="121"/>
      <c r="P19" s="113"/>
      <c r="Q19" s="115"/>
      <c r="R19" s="114"/>
      <c r="S19" s="114"/>
      <c r="T19" s="115"/>
      <c r="U19" s="118"/>
      <c r="V19" s="118"/>
      <c r="W19" s="119"/>
      <c r="X19" s="122"/>
      <c r="Y19" s="123"/>
      <c r="Z19" s="124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</row>
    <row r="20" spans="1:187" s="25" customFormat="1" ht="15" customHeight="1">
      <c r="A20" s="105" t="s">
        <v>43</v>
      </c>
      <c r="B20" s="203">
        <v>13</v>
      </c>
      <c r="C20" s="236">
        <v>139157</v>
      </c>
      <c r="D20" s="106">
        <v>178531</v>
      </c>
      <c r="E20" s="107">
        <f>D20/C20*100%-100%</f>
        <v>0.2829465998835847</v>
      </c>
      <c r="F20" s="108">
        <v>4785</v>
      </c>
      <c r="G20" s="108">
        <v>8752</v>
      </c>
      <c r="H20" s="107">
        <f>G20/F20*100%-100%</f>
        <v>0.8290491118077326</v>
      </c>
      <c r="I20" s="109">
        <v>25413</v>
      </c>
      <c r="J20" s="109">
        <v>33649</v>
      </c>
      <c r="K20" s="110">
        <f>J20/I20*100%-100%</f>
        <v>0.3240860976665487</v>
      </c>
      <c r="L20" s="47">
        <f>C20+F20+I20</f>
        <v>169355</v>
      </c>
      <c r="M20" s="48">
        <f>D20+G20+J20</f>
        <v>220932</v>
      </c>
      <c r="N20" s="111">
        <f>M20/L20*100%-100%</f>
        <v>0.3045496147146527</v>
      </c>
      <c r="O20" s="112">
        <v>13541</v>
      </c>
      <c r="P20" s="113">
        <v>16133</v>
      </c>
      <c r="Q20" s="107">
        <f>P20/O20*100%-100%</f>
        <v>0.1914186544568348</v>
      </c>
      <c r="R20" s="120">
        <v>2035</v>
      </c>
      <c r="S20" s="120">
        <v>3720</v>
      </c>
      <c r="T20" s="107">
        <f>S20/R20*100%-100%</f>
        <v>0.828009828009828</v>
      </c>
      <c r="U20" s="116">
        <v>19341</v>
      </c>
      <c r="V20" s="116">
        <v>27985</v>
      </c>
      <c r="W20" s="111">
        <f>V20/U20*100%-100%</f>
        <v>0.4469262189131895</v>
      </c>
      <c r="X20" s="47">
        <f>O20+R20+U20</f>
        <v>34917</v>
      </c>
      <c r="Y20" s="48">
        <f>P20+S20+V20</f>
        <v>47838</v>
      </c>
      <c r="Z20" s="110">
        <f>Y20/X20*100%-100%</f>
        <v>0.3700489732794914</v>
      </c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</row>
    <row r="21" spans="1:187" s="25" customFormat="1" ht="15" customHeight="1">
      <c r="A21" s="105" t="s">
        <v>69</v>
      </c>
      <c r="B21" s="203">
        <v>14</v>
      </c>
      <c r="C21" s="236">
        <v>222797</v>
      </c>
      <c r="D21" s="106">
        <v>306341</v>
      </c>
      <c r="E21" s="107">
        <f>D21/C21*100%-100%</f>
        <v>0.3749781190949608</v>
      </c>
      <c r="F21" s="108">
        <v>19026</v>
      </c>
      <c r="G21" s="108">
        <v>36686</v>
      </c>
      <c r="H21" s="107">
        <f>G21/F21*100%-100%</f>
        <v>0.928203510984968</v>
      </c>
      <c r="I21" s="109">
        <v>30402</v>
      </c>
      <c r="J21" s="109"/>
      <c r="K21" s="110"/>
      <c r="L21" s="47">
        <f>C21+F21+I21</f>
        <v>272225</v>
      </c>
      <c r="M21" s="48"/>
      <c r="N21" s="111"/>
      <c r="O21" s="121">
        <v>47088</v>
      </c>
      <c r="P21" s="113">
        <v>77867</v>
      </c>
      <c r="Q21" s="107">
        <f>P21/O21*100%-100%</f>
        <v>0.6536484879374789</v>
      </c>
      <c r="R21" s="120">
        <v>7360</v>
      </c>
      <c r="S21" s="120">
        <v>16309</v>
      </c>
      <c r="T21" s="107">
        <f>S21/R21*100%-100%</f>
        <v>1.215896739130435</v>
      </c>
      <c r="U21" s="116">
        <v>24352</v>
      </c>
      <c r="V21" s="116">
        <v>24378</v>
      </c>
      <c r="W21" s="111">
        <f>V21/U21*100%-100%</f>
        <v>0.0010676741130091205</v>
      </c>
      <c r="X21" s="47">
        <f>O21+R21+U21</f>
        <v>78800</v>
      </c>
      <c r="Y21" s="48">
        <f>P21+S21+V21</f>
        <v>118554</v>
      </c>
      <c r="Z21" s="110">
        <f>Y21/X21*100%-100%</f>
        <v>0.504492385786802</v>
      </c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</row>
    <row r="22" spans="1:187" s="25" customFormat="1" ht="15" customHeight="1">
      <c r="A22" s="105" t="s">
        <v>71</v>
      </c>
      <c r="B22" s="203">
        <v>15</v>
      </c>
      <c r="C22" s="237"/>
      <c r="D22" s="126"/>
      <c r="E22" s="115"/>
      <c r="F22" s="127"/>
      <c r="G22" s="127"/>
      <c r="H22" s="115"/>
      <c r="I22" s="128"/>
      <c r="J22" s="128"/>
      <c r="K22" s="124"/>
      <c r="L22" s="122"/>
      <c r="M22" s="123"/>
      <c r="N22" s="119"/>
      <c r="O22" s="121"/>
      <c r="P22" s="125"/>
      <c r="Q22" s="115"/>
      <c r="R22" s="114"/>
      <c r="S22" s="114"/>
      <c r="T22" s="115"/>
      <c r="U22" s="118"/>
      <c r="V22" s="118"/>
      <c r="W22" s="119"/>
      <c r="X22" s="122"/>
      <c r="Y22" s="123"/>
      <c r="Z22" s="124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</row>
    <row r="23" spans="1:187" s="25" customFormat="1" ht="15" customHeight="1">
      <c r="A23" s="105" t="s">
        <v>45</v>
      </c>
      <c r="B23" s="203">
        <v>16</v>
      </c>
      <c r="C23" s="236">
        <v>52265</v>
      </c>
      <c r="D23" s="106">
        <v>97556</v>
      </c>
      <c r="E23" s="107">
        <f>D23/C23*100%-100%</f>
        <v>0.8665646225963839</v>
      </c>
      <c r="F23" s="108">
        <v>1007</v>
      </c>
      <c r="G23" s="108">
        <v>4558</v>
      </c>
      <c r="H23" s="107">
        <f>G23/F23*100%-100%</f>
        <v>3.526315789473684</v>
      </c>
      <c r="I23" s="109">
        <v>9174</v>
      </c>
      <c r="J23" s="109">
        <v>16743</v>
      </c>
      <c r="K23" s="110">
        <f>J23/I23*100%-100%</f>
        <v>0.8250490516677567</v>
      </c>
      <c r="L23" s="47">
        <f>C23+F23+I23</f>
        <v>62446</v>
      </c>
      <c r="M23" s="48">
        <f>D23+G23+J23</f>
        <v>118857</v>
      </c>
      <c r="N23" s="111">
        <f>M23/L23*100%-100%</f>
        <v>0.9033565000160138</v>
      </c>
      <c r="O23" s="112">
        <v>4387</v>
      </c>
      <c r="P23" s="113">
        <v>11342</v>
      </c>
      <c r="Q23" s="107">
        <f>P23/O23*100%-100%</f>
        <v>1.5853658536585367</v>
      </c>
      <c r="R23" s="114"/>
      <c r="S23" s="114"/>
      <c r="T23" s="115"/>
      <c r="U23" s="118"/>
      <c r="V23" s="118"/>
      <c r="W23" s="124"/>
      <c r="X23" s="47">
        <f>O23+R23+U23</f>
        <v>4387</v>
      </c>
      <c r="Y23" s="48">
        <f>P23+S23+V23</f>
        <v>11342</v>
      </c>
      <c r="Z23" s="110">
        <f>Y23/X23*100%-100%</f>
        <v>1.5853658536585367</v>
      </c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</row>
    <row r="24" spans="1:187" s="25" customFormat="1" ht="15" customHeight="1">
      <c r="A24" s="105" t="s">
        <v>47</v>
      </c>
      <c r="B24" s="203">
        <v>17</v>
      </c>
      <c r="C24" s="236">
        <v>185859</v>
      </c>
      <c r="D24" s="106">
        <v>236069</v>
      </c>
      <c r="E24" s="107">
        <f>D24/C24*100%-100%</f>
        <v>0.270151028467817</v>
      </c>
      <c r="F24" s="108">
        <v>5370</v>
      </c>
      <c r="G24" s="108">
        <v>14466</v>
      </c>
      <c r="H24" s="107">
        <f>G24/F24*100%-100%</f>
        <v>1.6938547486033522</v>
      </c>
      <c r="I24" s="109">
        <v>27031</v>
      </c>
      <c r="J24" s="109">
        <v>42070</v>
      </c>
      <c r="K24" s="110">
        <f>J24/I24*100%-100%</f>
        <v>0.5563612149014094</v>
      </c>
      <c r="L24" s="47">
        <f>C24+F24+I24</f>
        <v>218260</v>
      </c>
      <c r="M24" s="48">
        <f>D24+G24+J24</f>
        <v>292605</v>
      </c>
      <c r="N24" s="111">
        <f>M24/L24*100%-100%</f>
        <v>0.3406258590671676</v>
      </c>
      <c r="O24" s="112">
        <v>17772</v>
      </c>
      <c r="P24" s="113">
        <v>21340</v>
      </c>
      <c r="Q24" s="107">
        <f>P24/O24*100%-100%</f>
        <v>0.20076524870582935</v>
      </c>
      <c r="R24" s="120">
        <v>1331</v>
      </c>
      <c r="S24" s="120">
        <v>4344</v>
      </c>
      <c r="T24" s="107">
        <f>S24/R24*100%-100%</f>
        <v>2.263711495116454</v>
      </c>
      <c r="U24" s="116">
        <v>9565</v>
      </c>
      <c r="V24" s="116">
        <v>18947</v>
      </c>
      <c r="W24" s="111">
        <f>V24/U24*100%-100%</f>
        <v>0.98086774699425</v>
      </c>
      <c r="X24" s="47">
        <f>O24+R24+U24</f>
        <v>28668</v>
      </c>
      <c r="Y24" s="48">
        <f>P24+S24+V24</f>
        <v>44631</v>
      </c>
      <c r="Z24" s="110">
        <f>Y24/X24*100%-100%</f>
        <v>0.5568229384679781</v>
      </c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</row>
    <row r="25" spans="1:187" s="25" customFormat="1" ht="15" customHeight="1">
      <c r="A25" s="105" t="s">
        <v>49</v>
      </c>
      <c r="B25" s="203">
        <v>18</v>
      </c>
      <c r="C25" s="236">
        <v>123011</v>
      </c>
      <c r="D25" s="106">
        <v>142507</v>
      </c>
      <c r="E25" s="107">
        <f>D25/C25*100%-100%</f>
        <v>0.1584898911479462</v>
      </c>
      <c r="F25" s="108">
        <v>2340</v>
      </c>
      <c r="G25" s="108">
        <v>4103</v>
      </c>
      <c r="H25" s="107">
        <f>G25/F25*100%-100%</f>
        <v>0.7534188034188034</v>
      </c>
      <c r="I25" s="109">
        <v>14746</v>
      </c>
      <c r="J25" s="109">
        <v>21910</v>
      </c>
      <c r="K25" s="110">
        <f>J25/I25*100%-100%</f>
        <v>0.48582666485826675</v>
      </c>
      <c r="L25" s="47">
        <f>C25+F25+I25</f>
        <v>140097</v>
      </c>
      <c r="M25" s="48">
        <f>D25+G25+J25</f>
        <v>168520</v>
      </c>
      <c r="N25" s="111">
        <f>M25/L25*100%-100%</f>
        <v>0.20288086111765424</v>
      </c>
      <c r="O25" s="112">
        <v>10350</v>
      </c>
      <c r="P25" s="113">
        <v>13517</v>
      </c>
      <c r="Q25" s="107">
        <f>P25/O25*100%-100%</f>
        <v>0.30599033816425125</v>
      </c>
      <c r="R25" s="114"/>
      <c r="S25" s="114"/>
      <c r="T25" s="115"/>
      <c r="U25" s="118"/>
      <c r="V25" s="118"/>
      <c r="W25" s="124"/>
      <c r="X25" s="47">
        <f>O25+R25+U25</f>
        <v>10350</v>
      </c>
      <c r="Y25" s="48">
        <f>P25+S25+V25</f>
        <v>13517</v>
      </c>
      <c r="Z25" s="110">
        <f>Y25/X25*100%-100%</f>
        <v>0.30599033816425125</v>
      </c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</row>
    <row r="26" spans="1:187" s="25" customFormat="1" ht="15" customHeight="1">
      <c r="A26" s="105" t="s">
        <v>51</v>
      </c>
      <c r="B26" s="203">
        <v>19</v>
      </c>
      <c r="C26" s="236">
        <v>59757</v>
      </c>
      <c r="D26" s="106">
        <v>78106</v>
      </c>
      <c r="E26" s="107">
        <f>D26/C26*100%-100%</f>
        <v>0.3070602607225932</v>
      </c>
      <c r="F26" s="108">
        <v>2003</v>
      </c>
      <c r="G26" s="108">
        <v>6248</v>
      </c>
      <c r="H26" s="107">
        <f>G26/F26*100%-100%</f>
        <v>2.1193210184722915</v>
      </c>
      <c r="I26" s="109">
        <v>52582</v>
      </c>
      <c r="J26" s="109">
        <v>85411</v>
      </c>
      <c r="K26" s="110">
        <f>J26/I26*100%-100%</f>
        <v>0.6243391274580654</v>
      </c>
      <c r="L26" s="47">
        <f>C26+F26+I26</f>
        <v>114342</v>
      </c>
      <c r="M26" s="48">
        <f>D26+G26+J26</f>
        <v>169765</v>
      </c>
      <c r="N26" s="111">
        <f>M26/L26*100%-100%</f>
        <v>0.4847125290794283</v>
      </c>
      <c r="O26" s="112">
        <v>4683</v>
      </c>
      <c r="P26" s="113">
        <v>5695</v>
      </c>
      <c r="Q26" s="107">
        <f>P26/O26*100%-100%</f>
        <v>0.21610079009182148</v>
      </c>
      <c r="R26" s="120">
        <v>2041</v>
      </c>
      <c r="S26" s="120">
        <v>3426</v>
      </c>
      <c r="T26" s="107">
        <f>S26/R26*100%-100%</f>
        <v>0.6785889269965704</v>
      </c>
      <c r="U26" s="118"/>
      <c r="V26" s="118"/>
      <c r="W26" s="124"/>
      <c r="X26" s="47">
        <f>O26+R26+U26</f>
        <v>6724</v>
      </c>
      <c r="Y26" s="48">
        <f>P26+S26+V26</f>
        <v>9121</v>
      </c>
      <c r="Z26" s="110">
        <f>Y26/X26*100%-100%</f>
        <v>0.35648423557406317</v>
      </c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</row>
    <row r="27" spans="1:187" s="25" customFormat="1" ht="15" customHeight="1">
      <c r="A27" s="105" t="s">
        <v>53</v>
      </c>
      <c r="B27" s="203">
        <v>20</v>
      </c>
      <c r="C27" s="236">
        <v>60343</v>
      </c>
      <c r="D27" s="106">
        <v>94264</v>
      </c>
      <c r="E27" s="107">
        <f>D27/C27*100%-100%</f>
        <v>0.562136453275442</v>
      </c>
      <c r="F27" s="108">
        <v>1738</v>
      </c>
      <c r="G27" s="108">
        <v>4849</v>
      </c>
      <c r="H27" s="107">
        <f>G27/F27*100%-100%</f>
        <v>1.7899884925201381</v>
      </c>
      <c r="I27" s="109">
        <v>12697</v>
      </c>
      <c r="J27" s="109">
        <v>16926</v>
      </c>
      <c r="K27" s="110">
        <f>J27/I27*100%-100%</f>
        <v>0.3330708041269592</v>
      </c>
      <c r="L27" s="47">
        <f>C27+F27+I27</f>
        <v>74778</v>
      </c>
      <c r="M27" s="48">
        <f>D27+G27+J27</f>
        <v>116039</v>
      </c>
      <c r="N27" s="111">
        <f>M27/L27*100%-100%</f>
        <v>0.551779935275081</v>
      </c>
      <c r="O27" s="112">
        <v>5492</v>
      </c>
      <c r="P27" s="113">
        <v>8421</v>
      </c>
      <c r="Q27" s="107">
        <f>P27/O27*100%-100%</f>
        <v>0.5333211944646759</v>
      </c>
      <c r="R27" s="114"/>
      <c r="S27" s="114"/>
      <c r="T27" s="115"/>
      <c r="U27" s="118"/>
      <c r="V27" s="118"/>
      <c r="W27" s="124"/>
      <c r="X27" s="47">
        <f>O27+R27+U27</f>
        <v>5492</v>
      </c>
      <c r="Y27" s="48">
        <f>P27+S27+V27</f>
        <v>8421</v>
      </c>
      <c r="Z27" s="110">
        <f>Y27/X27*100%-100%</f>
        <v>0.5333211944646759</v>
      </c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</row>
    <row r="28" spans="1:187" s="25" customFormat="1" ht="15" customHeight="1">
      <c r="A28" s="105" t="s">
        <v>55</v>
      </c>
      <c r="B28" s="203">
        <v>21</v>
      </c>
      <c r="C28" s="236">
        <v>48837</v>
      </c>
      <c r="D28" s="106">
        <v>59759</v>
      </c>
      <c r="E28" s="107">
        <f>D28/C28*100%-100%</f>
        <v>0.2236419108462846</v>
      </c>
      <c r="F28" s="108">
        <v>1147</v>
      </c>
      <c r="G28" s="108">
        <v>2283</v>
      </c>
      <c r="H28" s="107">
        <f>G28/F28*100%-100%</f>
        <v>0.990409764603313</v>
      </c>
      <c r="I28" s="109">
        <v>6462</v>
      </c>
      <c r="J28" s="109">
        <v>8964</v>
      </c>
      <c r="K28" s="110">
        <f>J28/I28*100%-100%</f>
        <v>0.3871866295264623</v>
      </c>
      <c r="L28" s="47">
        <f>C28+F28+I28</f>
        <v>56446</v>
      </c>
      <c r="M28" s="48">
        <f>D28+G28+J28</f>
        <v>71006</v>
      </c>
      <c r="N28" s="111">
        <f>M28/L28*100%-100%</f>
        <v>0.25794564716720414</v>
      </c>
      <c r="O28" s="112">
        <v>5659</v>
      </c>
      <c r="P28" s="113">
        <v>6155</v>
      </c>
      <c r="Q28" s="107">
        <f>P28/O28*100%-100%</f>
        <v>0.08764799434529058</v>
      </c>
      <c r="R28" s="114"/>
      <c r="S28" s="114"/>
      <c r="T28" s="115"/>
      <c r="U28" s="118"/>
      <c r="V28" s="118"/>
      <c r="W28" s="124"/>
      <c r="X28" s="47">
        <f>O28+R28+U28</f>
        <v>5659</v>
      </c>
      <c r="Y28" s="48">
        <f>P28+S28+V28</f>
        <v>6155</v>
      </c>
      <c r="Z28" s="110">
        <f>Y28/X28*100%-100%</f>
        <v>0.08764799434529058</v>
      </c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</row>
    <row r="29" spans="1:187" s="25" customFormat="1" ht="15" customHeight="1">
      <c r="A29" s="105" t="s">
        <v>57</v>
      </c>
      <c r="B29" s="203">
        <v>22</v>
      </c>
      <c r="C29" s="236">
        <v>72751</v>
      </c>
      <c r="D29" s="106">
        <v>178818</v>
      </c>
      <c r="E29" s="107">
        <f>D29/C29*100%-100%</f>
        <v>1.4579455952495497</v>
      </c>
      <c r="F29" s="108">
        <v>3642</v>
      </c>
      <c r="G29" s="108">
        <v>13416</v>
      </c>
      <c r="H29" s="107">
        <f>G29/F29*100%-100%</f>
        <v>2.683690280065898</v>
      </c>
      <c r="I29" s="109">
        <v>16252</v>
      </c>
      <c r="J29" s="109">
        <v>37742</v>
      </c>
      <c r="K29" s="110">
        <f>J29/I29*100%-100%</f>
        <v>1.3222987939945852</v>
      </c>
      <c r="L29" s="47">
        <f>C29+F29+I29</f>
        <v>92645</v>
      </c>
      <c r="M29" s="48">
        <f>D29+G29+J29</f>
        <v>229976</v>
      </c>
      <c r="N29" s="111">
        <f>M29/L29*100%-100%</f>
        <v>1.482335797938367</v>
      </c>
      <c r="O29" s="112">
        <v>5281</v>
      </c>
      <c r="P29" s="113">
        <v>14024</v>
      </c>
      <c r="Q29" s="107">
        <f>P29/O29*100%-100%</f>
        <v>1.6555576595341792</v>
      </c>
      <c r="R29" s="120">
        <v>1766</v>
      </c>
      <c r="S29" s="120">
        <v>7344</v>
      </c>
      <c r="T29" s="107">
        <f>S29/R29*100%-100%</f>
        <v>3.1585503963759907</v>
      </c>
      <c r="U29" s="116">
        <v>6748</v>
      </c>
      <c r="V29" s="116">
        <v>33587</v>
      </c>
      <c r="W29" s="111">
        <f>V29/U29*100%-100%</f>
        <v>3.9773266152934204</v>
      </c>
      <c r="X29" s="47">
        <f>O29+R29+U29</f>
        <v>13795</v>
      </c>
      <c r="Y29" s="48">
        <f>P29+S29+V29</f>
        <v>54955</v>
      </c>
      <c r="Z29" s="110">
        <f>Y29/X29*100%-100%</f>
        <v>2.9836897426603843</v>
      </c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</row>
    <row r="30" spans="1:187" s="25" customFormat="1" ht="15" customHeight="1">
      <c r="A30" s="105" t="s">
        <v>59</v>
      </c>
      <c r="B30" s="203">
        <v>23</v>
      </c>
      <c r="C30" s="237"/>
      <c r="D30" s="106">
        <v>13341</v>
      </c>
      <c r="E30" s="115"/>
      <c r="F30" s="127"/>
      <c r="G30" s="108"/>
      <c r="H30" s="115"/>
      <c r="I30" s="109"/>
      <c r="J30" s="109"/>
      <c r="K30" s="124"/>
      <c r="L30" s="47"/>
      <c r="M30" s="48">
        <f>D30+G30+J30</f>
        <v>13341</v>
      </c>
      <c r="N30" s="119"/>
      <c r="O30" s="121"/>
      <c r="P30" s="113">
        <v>587</v>
      </c>
      <c r="Q30" s="115"/>
      <c r="R30" s="114"/>
      <c r="S30" s="114"/>
      <c r="T30" s="115"/>
      <c r="U30" s="118"/>
      <c r="V30" s="118"/>
      <c r="W30" s="124"/>
      <c r="X30" s="122"/>
      <c r="Y30" s="48">
        <f>P30+S30+V30</f>
        <v>587</v>
      </c>
      <c r="Z30" s="124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</row>
    <row r="31" spans="1:187" s="25" customFormat="1" ht="15" customHeight="1">
      <c r="A31" s="105" t="s">
        <v>61</v>
      </c>
      <c r="B31" s="203">
        <v>24</v>
      </c>
      <c r="C31" s="236">
        <v>73235</v>
      </c>
      <c r="D31" s="106">
        <v>87340</v>
      </c>
      <c r="E31" s="107">
        <f>D31/C31*100%-100%</f>
        <v>0.19259916706492808</v>
      </c>
      <c r="F31" s="108">
        <v>1622</v>
      </c>
      <c r="G31" s="108">
        <v>4543</v>
      </c>
      <c r="H31" s="107">
        <f>G31/F31*100%-100%</f>
        <v>1.8008631319358814</v>
      </c>
      <c r="I31" s="109">
        <v>18100</v>
      </c>
      <c r="J31" s="109">
        <v>22046</v>
      </c>
      <c r="K31" s="110">
        <f>J31/I31*100%-100%</f>
        <v>0.21801104972375684</v>
      </c>
      <c r="L31" s="47">
        <f>C31+F31+I31</f>
        <v>92957</v>
      </c>
      <c r="M31" s="48">
        <f>D31+G31+J31</f>
        <v>113929</v>
      </c>
      <c r="N31" s="111">
        <f>M31/L31*100%-100%</f>
        <v>0.22560969050206015</v>
      </c>
      <c r="O31" s="112">
        <v>7115</v>
      </c>
      <c r="P31" s="113">
        <v>7781</v>
      </c>
      <c r="Q31" s="107">
        <f>P31/O31*100%-100%</f>
        <v>0.09360505973295852</v>
      </c>
      <c r="R31" s="114"/>
      <c r="S31" s="114"/>
      <c r="T31" s="115"/>
      <c r="U31" s="118"/>
      <c r="V31" s="118"/>
      <c r="W31" s="124"/>
      <c r="X31" s="47">
        <f>O31+R31+U31</f>
        <v>7115</v>
      </c>
      <c r="Y31" s="48">
        <f>P31+S31+V31</f>
        <v>7781</v>
      </c>
      <c r="Z31" s="110">
        <f>Y31/X31*100%-100%</f>
        <v>0.09360505973295852</v>
      </c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</row>
    <row r="32" spans="1:187" s="25" customFormat="1" ht="15" customHeight="1">
      <c r="A32" s="105" t="s">
        <v>63</v>
      </c>
      <c r="B32" s="203">
        <v>25</v>
      </c>
      <c r="C32" s="236">
        <v>63838</v>
      </c>
      <c r="D32" s="106">
        <v>80149</v>
      </c>
      <c r="E32" s="107">
        <f>D32/C32*100%-100%</f>
        <v>0.25550612487859903</v>
      </c>
      <c r="F32" s="108">
        <v>2544</v>
      </c>
      <c r="G32" s="108">
        <v>7314</v>
      </c>
      <c r="H32" s="107">
        <f>G32/F32*100%-100%</f>
        <v>1.875</v>
      </c>
      <c r="I32" s="109">
        <v>8944</v>
      </c>
      <c r="J32" s="109">
        <v>15418</v>
      </c>
      <c r="K32" s="110">
        <f>J32/I32*100%-100%</f>
        <v>0.7238372093023255</v>
      </c>
      <c r="L32" s="47">
        <f>C32+F32+I32</f>
        <v>75326</v>
      </c>
      <c r="M32" s="48">
        <f>D32+G32+J32</f>
        <v>102881</v>
      </c>
      <c r="N32" s="111">
        <f>M32/L32*100%-100%</f>
        <v>0.36580994610094786</v>
      </c>
      <c r="O32" s="112">
        <v>6820</v>
      </c>
      <c r="P32" s="113">
        <v>8464</v>
      </c>
      <c r="Q32" s="107">
        <f>P32/O32*100%-100%</f>
        <v>0.24105571847507323</v>
      </c>
      <c r="R32" s="114"/>
      <c r="S32" s="114"/>
      <c r="T32" s="115"/>
      <c r="U32" s="118"/>
      <c r="V32" s="118"/>
      <c r="W32" s="124"/>
      <c r="X32" s="47">
        <f>O32+R32+U32</f>
        <v>6820</v>
      </c>
      <c r="Y32" s="48">
        <f>P32+S32+V32</f>
        <v>8464</v>
      </c>
      <c r="Z32" s="110">
        <f>Y32/X32*100%-100%</f>
        <v>0.24105571847507323</v>
      </c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</row>
    <row r="33" spans="1:187" s="25" customFormat="1" ht="15" customHeight="1">
      <c r="A33" s="105" t="s">
        <v>65</v>
      </c>
      <c r="B33" s="203">
        <v>26</v>
      </c>
      <c r="C33" s="236">
        <v>53241</v>
      </c>
      <c r="D33" s="106">
        <v>65778</v>
      </c>
      <c r="E33" s="107">
        <f>D33/C33*100%-100%</f>
        <v>0.2354764185496141</v>
      </c>
      <c r="F33" s="108">
        <v>1758</v>
      </c>
      <c r="G33" s="108">
        <v>2009</v>
      </c>
      <c r="H33" s="107">
        <f>G33/F33*100%-100%</f>
        <v>0.14277588168373145</v>
      </c>
      <c r="I33" s="109">
        <v>6887</v>
      </c>
      <c r="J33" s="109">
        <v>8172</v>
      </c>
      <c r="K33" s="110">
        <f>J33/I33*100%-100%</f>
        <v>0.18658341803397716</v>
      </c>
      <c r="L33" s="47">
        <f>C33+F33+I33</f>
        <v>61886</v>
      </c>
      <c r="M33" s="48">
        <f>D33+G33+J33</f>
        <v>75959</v>
      </c>
      <c r="N33" s="111">
        <f>M33/L33*100%-100%</f>
        <v>0.2274019972206962</v>
      </c>
      <c r="O33" s="112">
        <v>5839</v>
      </c>
      <c r="P33" s="113">
        <v>7789</v>
      </c>
      <c r="Q33" s="107">
        <f>P33/O33*100%-100%</f>
        <v>0.33396129474225034</v>
      </c>
      <c r="R33" s="114"/>
      <c r="S33" s="114"/>
      <c r="T33" s="115"/>
      <c r="U33" s="118"/>
      <c r="V33" s="118"/>
      <c r="W33" s="124"/>
      <c r="X33" s="47">
        <f>O33+R33+U33</f>
        <v>5839</v>
      </c>
      <c r="Y33" s="48">
        <f>P33+S33+V33</f>
        <v>7789</v>
      </c>
      <c r="Z33" s="110">
        <f>Y33/X33*100%-100%</f>
        <v>0.33396129474225034</v>
      </c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</row>
    <row r="34" spans="1:206" s="143" customFormat="1" ht="15" customHeight="1" thickBot="1">
      <c r="A34" s="105" t="s">
        <v>67</v>
      </c>
      <c r="B34" s="203">
        <v>27</v>
      </c>
      <c r="C34" s="238">
        <v>50887</v>
      </c>
      <c r="D34" s="129">
        <v>92077</v>
      </c>
      <c r="E34" s="130">
        <f>D34/C34*100%-100%</f>
        <v>0.8094405250849923</v>
      </c>
      <c r="F34" s="131">
        <v>1931</v>
      </c>
      <c r="G34" s="131">
        <v>3249</v>
      </c>
      <c r="H34" s="130">
        <f>G34/F34*100%-100%</f>
        <v>0.6825479026411185</v>
      </c>
      <c r="I34" s="132">
        <v>13517</v>
      </c>
      <c r="J34" s="132">
        <v>19915</v>
      </c>
      <c r="K34" s="133">
        <f>J34/I34*100%-100%</f>
        <v>0.47332988089073025</v>
      </c>
      <c r="L34" s="134">
        <f>C34+F34+I34</f>
        <v>66335</v>
      </c>
      <c r="M34" s="135">
        <f>D34+G34+J34</f>
        <v>115241</v>
      </c>
      <c r="N34" s="136">
        <f>M34/L34*100%-100%</f>
        <v>0.7372578578427678</v>
      </c>
      <c r="O34" s="137">
        <v>5464</v>
      </c>
      <c r="P34" s="138">
        <v>9265</v>
      </c>
      <c r="Q34" s="130">
        <f>P34/O34*100%-100%</f>
        <v>0.6956442166910688</v>
      </c>
      <c r="R34" s="139"/>
      <c r="S34" s="139"/>
      <c r="T34" s="140"/>
      <c r="U34" s="141"/>
      <c r="V34" s="141"/>
      <c r="W34" s="142"/>
      <c r="X34" s="134">
        <f>O34+R34+U34</f>
        <v>5464</v>
      </c>
      <c r="Y34" s="135">
        <f>P34+S34+V34</f>
        <v>9265</v>
      </c>
      <c r="Z34" s="133">
        <f>Y34/X34*100%-100%</f>
        <v>0.6956442166910688</v>
      </c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</row>
    <row r="35" spans="1:206" s="25" customFormat="1" ht="15" customHeight="1" thickBot="1">
      <c r="A35" s="144" t="s">
        <v>4</v>
      </c>
      <c r="B35" s="210">
        <v>28</v>
      </c>
      <c r="C35" s="146">
        <f>SUM(C8:C34)</f>
        <v>2071925</v>
      </c>
      <c r="D35" s="147">
        <f>SUM(D8:D34)</f>
        <v>2889730</v>
      </c>
      <c r="E35" s="148">
        <f>D35/C35*100%-100%</f>
        <v>0.394707820022443</v>
      </c>
      <c r="F35" s="147">
        <f>SUM(F8:F34)</f>
        <v>78681</v>
      </c>
      <c r="G35" s="147">
        <f>SUM(G8:G34)</f>
        <v>179422</v>
      </c>
      <c r="H35" s="148">
        <f>G35/F35*100%-100%</f>
        <v>1.2803726439674126</v>
      </c>
      <c r="I35" s="147">
        <f>SUM(I8:I34)</f>
        <v>416544</v>
      </c>
      <c r="J35" s="147">
        <f>SUM(J8:J34)</f>
        <v>587399</v>
      </c>
      <c r="K35" s="149">
        <f>J35/I35*100%-100%</f>
        <v>0.4101727548590306</v>
      </c>
      <c r="L35" s="146">
        <f>C35+F35+I35</f>
        <v>2567150</v>
      </c>
      <c r="M35" s="147">
        <f>D35+G35+J35</f>
        <v>3656551</v>
      </c>
      <c r="N35" s="150">
        <f>M35/L35*100%-100%</f>
        <v>0.4243620357205462</v>
      </c>
      <c r="O35" s="151">
        <f>SUM(O8:O34)</f>
        <v>213717</v>
      </c>
      <c r="P35" s="147">
        <f>SUM(P8:P34)</f>
        <v>306949</v>
      </c>
      <c r="Q35" s="148">
        <f>P35/O35*100%-100%</f>
        <v>0.4362404488178291</v>
      </c>
      <c r="R35" s="147">
        <f>SUM(R8:R34)</f>
        <v>17512</v>
      </c>
      <c r="S35" s="147">
        <f>SUM(S8:S34)</f>
        <v>40953</v>
      </c>
      <c r="T35" s="148">
        <f>S35/R35*100%-100%</f>
        <v>1.33856783919598</v>
      </c>
      <c r="U35" s="147">
        <f>SUM(U8:U34)</f>
        <v>99653</v>
      </c>
      <c r="V35" s="147">
        <f>SUM(V8:V34)</f>
        <v>189073</v>
      </c>
      <c r="W35" s="149">
        <f>V35/U35*100%-100%</f>
        <v>0.897313678464271</v>
      </c>
      <c r="X35" s="146">
        <f>O35+R35+U35</f>
        <v>330882</v>
      </c>
      <c r="Y35" s="147">
        <f>P35+S35+V35</f>
        <v>536975</v>
      </c>
      <c r="Z35" s="150">
        <f>Y35/X35*100%-100%</f>
        <v>0.6228595088279205</v>
      </c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</row>
    <row r="36" s="73" customFormat="1" ht="30" customHeight="1"/>
    <row r="37" spans="1:187" s="25" customFormat="1" ht="43.5" customHeight="1">
      <c r="A37" s="269" t="s">
        <v>113</v>
      </c>
      <c r="B37" s="269"/>
      <c r="C37" s="400" t="s">
        <v>111</v>
      </c>
      <c r="D37" s="400"/>
      <c r="E37" s="400"/>
      <c r="F37" s="422" t="s">
        <v>0</v>
      </c>
      <c r="G37" s="400" t="s">
        <v>131</v>
      </c>
      <c r="H37" s="400"/>
      <c r="I37" s="400"/>
      <c r="J37" s="400"/>
      <c r="K37" s="400"/>
      <c r="L37" s="400"/>
      <c r="N37" s="269" t="s">
        <v>112</v>
      </c>
      <c r="O37" s="269"/>
      <c r="P37" s="269"/>
      <c r="Q37" s="400" t="s">
        <v>111</v>
      </c>
      <c r="R37" s="400"/>
      <c r="S37" s="400"/>
      <c r="T37" s="280" t="s">
        <v>0</v>
      </c>
      <c r="U37" s="407" t="s">
        <v>132</v>
      </c>
      <c r="V37" s="408"/>
      <c r="W37" s="408"/>
      <c r="X37" s="408"/>
      <c r="Y37" s="408"/>
      <c r="Z37" s="409"/>
      <c r="AA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</row>
    <row r="38" spans="1:187" s="25" customFormat="1" ht="33.75" customHeight="1">
      <c r="A38" s="269"/>
      <c r="B38" s="269"/>
      <c r="C38" s="400"/>
      <c r="D38" s="400"/>
      <c r="E38" s="400"/>
      <c r="F38" s="422"/>
      <c r="G38" s="399" t="s">
        <v>11</v>
      </c>
      <c r="H38" s="399"/>
      <c r="I38" s="399"/>
      <c r="J38" s="399" t="s">
        <v>13</v>
      </c>
      <c r="K38" s="399"/>
      <c r="L38" s="399"/>
      <c r="N38" s="269"/>
      <c r="O38" s="269"/>
      <c r="P38" s="269"/>
      <c r="Q38" s="400"/>
      <c r="R38" s="400"/>
      <c r="S38" s="400"/>
      <c r="T38" s="423"/>
      <c r="U38" s="419" t="s">
        <v>79</v>
      </c>
      <c r="V38" s="420"/>
      <c r="W38" s="421"/>
      <c r="X38" s="419" t="s">
        <v>10</v>
      </c>
      <c r="Y38" s="420"/>
      <c r="Z38" s="421"/>
      <c r="AA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</row>
    <row r="39" spans="1:187" s="25" customFormat="1" ht="33.75" customHeight="1">
      <c r="A39" s="269"/>
      <c r="B39" s="269"/>
      <c r="C39" s="400"/>
      <c r="D39" s="400"/>
      <c r="E39" s="400"/>
      <c r="F39" s="422"/>
      <c r="G39" s="77">
        <v>2022</v>
      </c>
      <c r="H39" s="77">
        <v>2023</v>
      </c>
      <c r="I39" s="205" t="s">
        <v>214</v>
      </c>
      <c r="J39" s="83">
        <v>2022</v>
      </c>
      <c r="K39" s="83">
        <v>2023</v>
      </c>
      <c r="L39" s="205" t="s">
        <v>214</v>
      </c>
      <c r="N39" s="269"/>
      <c r="O39" s="269"/>
      <c r="P39" s="269"/>
      <c r="Q39" s="400"/>
      <c r="R39" s="400"/>
      <c r="S39" s="400"/>
      <c r="T39" s="281"/>
      <c r="U39" s="78">
        <v>2022</v>
      </c>
      <c r="V39" s="78">
        <v>2023</v>
      </c>
      <c r="W39" s="205" t="s">
        <v>214</v>
      </c>
      <c r="X39" s="84">
        <v>2022</v>
      </c>
      <c r="Y39" s="84">
        <v>2023</v>
      </c>
      <c r="Z39" s="205" t="s">
        <v>214</v>
      </c>
      <c r="AA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</row>
    <row r="40" spans="1:187" s="25" customFormat="1" ht="15" customHeight="1" thickBot="1">
      <c r="A40" s="410" t="s">
        <v>2</v>
      </c>
      <c r="B40" s="410"/>
      <c r="C40" s="406" t="s">
        <v>3</v>
      </c>
      <c r="D40" s="406"/>
      <c r="E40" s="406"/>
      <c r="F40" s="201" t="s">
        <v>110</v>
      </c>
      <c r="G40" s="204">
        <v>1</v>
      </c>
      <c r="H40" s="204">
        <v>2</v>
      </c>
      <c r="I40" s="204">
        <v>3</v>
      </c>
      <c r="J40" s="204">
        <v>4</v>
      </c>
      <c r="K40" s="204">
        <v>5</v>
      </c>
      <c r="L40" s="204">
        <v>18</v>
      </c>
      <c r="N40" s="410" t="s">
        <v>2</v>
      </c>
      <c r="O40" s="410"/>
      <c r="P40" s="410"/>
      <c r="Q40" s="406" t="s">
        <v>3</v>
      </c>
      <c r="R40" s="406"/>
      <c r="S40" s="406"/>
      <c r="T40" s="201" t="s">
        <v>110</v>
      </c>
      <c r="U40" s="204">
        <v>1</v>
      </c>
      <c r="V40" s="204">
        <v>2</v>
      </c>
      <c r="W40" s="204">
        <v>3</v>
      </c>
      <c r="X40" s="204">
        <v>4</v>
      </c>
      <c r="Y40" s="204">
        <v>5</v>
      </c>
      <c r="Z40" s="204">
        <v>6</v>
      </c>
      <c r="AA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</row>
    <row r="41" spans="1:187" s="25" customFormat="1" ht="12.75">
      <c r="A41" s="355" t="s">
        <v>107</v>
      </c>
      <c r="B41" s="356"/>
      <c r="C41" s="376" t="s">
        <v>57</v>
      </c>
      <c r="D41" s="376"/>
      <c r="E41" s="376"/>
      <c r="F41" s="211">
        <v>1</v>
      </c>
      <c r="G41" s="217">
        <f>F29</f>
        <v>3642</v>
      </c>
      <c r="H41" s="217">
        <f>G29</f>
        <v>13416</v>
      </c>
      <c r="I41" s="218">
        <f>H41/G41*100%-100%</f>
        <v>2.683690280065898</v>
      </c>
      <c r="J41" s="424">
        <f>R29</f>
        <v>1766</v>
      </c>
      <c r="K41" s="424">
        <f>S29</f>
        <v>7344</v>
      </c>
      <c r="L41" s="428">
        <f>K41/J41*100%-100%</f>
        <v>3.1585503963759907</v>
      </c>
      <c r="N41" s="361" t="s">
        <v>101</v>
      </c>
      <c r="O41" s="362"/>
      <c r="P41" s="363"/>
      <c r="Q41" s="376" t="s">
        <v>27</v>
      </c>
      <c r="R41" s="376"/>
      <c r="S41" s="376"/>
      <c r="T41" s="211">
        <v>1</v>
      </c>
      <c r="U41" s="217">
        <f>I12</f>
        <v>10958</v>
      </c>
      <c r="V41" s="217">
        <f>J12</f>
        <v>16228</v>
      </c>
      <c r="W41" s="218">
        <f>V41/U41*100%-100%</f>
        <v>0.4809271764920606</v>
      </c>
      <c r="X41" s="424">
        <f>U12</f>
        <v>7129</v>
      </c>
      <c r="Y41" s="424">
        <f>V12</f>
        <v>12185</v>
      </c>
      <c r="Z41" s="428">
        <f>Y41/X41*100%-100%</f>
        <v>0.7092158788048815</v>
      </c>
      <c r="AA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</row>
    <row r="42" spans="1:187" s="25" customFormat="1" ht="13.5" thickBot="1">
      <c r="A42" s="357"/>
      <c r="B42" s="358"/>
      <c r="C42" s="391" t="s">
        <v>27</v>
      </c>
      <c r="D42" s="391"/>
      <c r="E42" s="391"/>
      <c r="F42" s="212">
        <v>2</v>
      </c>
      <c r="G42" s="219">
        <f>F12</f>
        <v>1812</v>
      </c>
      <c r="H42" s="219">
        <f>G12</f>
        <v>3558</v>
      </c>
      <c r="I42" s="220">
        <f>H42/G42*100%-100%</f>
        <v>0.9635761589403973</v>
      </c>
      <c r="J42" s="425"/>
      <c r="K42" s="425"/>
      <c r="L42" s="429"/>
      <c r="N42" s="364"/>
      <c r="O42" s="365"/>
      <c r="P42" s="366"/>
      <c r="Q42" s="392" t="s">
        <v>41</v>
      </c>
      <c r="R42" s="392"/>
      <c r="S42" s="392"/>
      <c r="T42" s="213">
        <v>2</v>
      </c>
      <c r="U42" s="221">
        <f>I19</f>
        <v>3993</v>
      </c>
      <c r="V42" s="221">
        <f>J19</f>
        <v>4452</v>
      </c>
      <c r="W42" s="222">
        <f>V42/U42*100%-100%</f>
        <v>0.1149511645379413</v>
      </c>
      <c r="X42" s="426"/>
      <c r="Y42" s="426"/>
      <c r="Z42" s="430"/>
      <c r="AA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</row>
    <row r="43" spans="1:187" s="25" customFormat="1" ht="12.75">
      <c r="A43" s="357"/>
      <c r="B43" s="358"/>
      <c r="C43" s="391" t="s">
        <v>41</v>
      </c>
      <c r="D43" s="391"/>
      <c r="E43" s="391"/>
      <c r="F43" s="212">
        <v>3</v>
      </c>
      <c r="G43" s="219">
        <f>F19</f>
        <v>500</v>
      </c>
      <c r="H43" s="219">
        <f>G19</f>
        <v>1322</v>
      </c>
      <c r="I43" s="220">
        <f>H43/G43*100%-100%</f>
        <v>1.6440000000000001</v>
      </c>
      <c r="J43" s="425"/>
      <c r="K43" s="425"/>
      <c r="L43" s="429"/>
      <c r="N43" s="361" t="s">
        <v>99</v>
      </c>
      <c r="O43" s="362"/>
      <c r="P43" s="363"/>
      <c r="Q43" s="376" t="s">
        <v>57</v>
      </c>
      <c r="R43" s="376"/>
      <c r="S43" s="376"/>
      <c r="T43" s="211">
        <v>3</v>
      </c>
      <c r="U43" s="217">
        <f>I29</f>
        <v>16252</v>
      </c>
      <c r="V43" s="217">
        <f>J29</f>
        <v>37742</v>
      </c>
      <c r="W43" s="218">
        <f>V43/U43*100%-100%</f>
        <v>1.3222987939945852</v>
      </c>
      <c r="X43" s="424">
        <f>U29</f>
        <v>6748</v>
      </c>
      <c r="Y43" s="424">
        <f>V29</f>
        <v>33587</v>
      </c>
      <c r="Z43" s="428">
        <f>Y43/X43*100%-100%</f>
        <v>3.9773266152934204</v>
      </c>
      <c r="AA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</row>
    <row r="44" spans="1:187" s="25" customFormat="1" ht="13.5" thickBot="1">
      <c r="A44" s="359"/>
      <c r="B44" s="360"/>
      <c r="C44" s="392" t="s">
        <v>49</v>
      </c>
      <c r="D44" s="392"/>
      <c r="E44" s="392"/>
      <c r="F44" s="213">
        <v>4</v>
      </c>
      <c r="G44" s="221">
        <f>F25</f>
        <v>2340</v>
      </c>
      <c r="H44" s="221">
        <f>G25</f>
        <v>4103</v>
      </c>
      <c r="I44" s="222">
        <f>H44/G44*100%-100%</f>
        <v>0.7534188034188034</v>
      </c>
      <c r="J44" s="426"/>
      <c r="K44" s="426"/>
      <c r="L44" s="430"/>
      <c r="N44" s="367"/>
      <c r="O44" s="427"/>
      <c r="P44" s="369"/>
      <c r="Q44" s="391" t="s">
        <v>49</v>
      </c>
      <c r="R44" s="391"/>
      <c r="S44" s="391"/>
      <c r="T44" s="212">
        <v>4</v>
      </c>
      <c r="U44" s="219">
        <f>I25</f>
        <v>14746</v>
      </c>
      <c r="V44" s="219">
        <f>J25</f>
        <v>21910</v>
      </c>
      <c r="W44" s="220">
        <f>V44/U44*100%-100%</f>
        <v>0.48582666485826675</v>
      </c>
      <c r="X44" s="425"/>
      <c r="Y44" s="425"/>
      <c r="Z44" s="429"/>
      <c r="AA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</row>
    <row r="45" spans="1:187" s="25" customFormat="1" ht="13.5" thickBot="1">
      <c r="A45" s="333" t="s">
        <v>104</v>
      </c>
      <c r="B45" s="334"/>
      <c r="C45" s="376" t="s">
        <v>25</v>
      </c>
      <c r="D45" s="376"/>
      <c r="E45" s="376"/>
      <c r="F45" s="211">
        <v>5</v>
      </c>
      <c r="G45" s="217">
        <f>F11</f>
        <v>8122</v>
      </c>
      <c r="H45" s="217">
        <f>G11</f>
        <v>13932</v>
      </c>
      <c r="I45" s="218">
        <f>H45/G45*100%-100%</f>
        <v>0.7153410490027088</v>
      </c>
      <c r="J45" s="424">
        <f>R11</f>
        <v>2979</v>
      </c>
      <c r="K45" s="424">
        <f>S11</f>
        <v>5810</v>
      </c>
      <c r="L45" s="428">
        <f>K45/J45*100%-100%</f>
        <v>0.9503188989593823</v>
      </c>
      <c r="N45" s="364"/>
      <c r="O45" s="365"/>
      <c r="P45" s="366"/>
      <c r="Q45" s="392" t="s">
        <v>53</v>
      </c>
      <c r="R45" s="392"/>
      <c r="S45" s="392"/>
      <c r="T45" s="213">
        <v>5</v>
      </c>
      <c r="U45" s="221">
        <f>I27</f>
        <v>12697</v>
      </c>
      <c r="V45" s="221">
        <f>J27</f>
        <v>16926</v>
      </c>
      <c r="W45" s="222">
        <f>V45/U45*100%-100%</f>
        <v>0.3330708041269592</v>
      </c>
      <c r="X45" s="426"/>
      <c r="Y45" s="426"/>
      <c r="Z45" s="430"/>
      <c r="AA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</row>
    <row r="46" spans="1:187" s="25" customFormat="1" ht="12.75">
      <c r="A46" s="335"/>
      <c r="B46" s="272"/>
      <c r="C46" s="391" t="s">
        <v>33</v>
      </c>
      <c r="D46" s="391"/>
      <c r="E46" s="391"/>
      <c r="F46" s="212">
        <v>6</v>
      </c>
      <c r="G46" s="219">
        <f>F15</f>
        <v>4159</v>
      </c>
      <c r="H46" s="219">
        <f>G15</f>
        <v>11791</v>
      </c>
      <c r="I46" s="220">
        <f>H46/G46*100%-100%</f>
        <v>1.8350565039672997</v>
      </c>
      <c r="J46" s="425"/>
      <c r="K46" s="425"/>
      <c r="L46" s="429"/>
      <c r="N46" s="370" t="s">
        <v>97</v>
      </c>
      <c r="O46" s="371"/>
      <c r="P46" s="372"/>
      <c r="Q46" s="340" t="s">
        <v>25</v>
      </c>
      <c r="R46" s="340"/>
      <c r="S46" s="340"/>
      <c r="T46" s="211">
        <v>6</v>
      </c>
      <c r="U46" s="217">
        <f>I11</f>
        <v>28895</v>
      </c>
      <c r="V46" s="217">
        <f>J11</f>
        <v>42091</v>
      </c>
      <c r="W46" s="218">
        <f>V46/U46*100%-100%</f>
        <v>0.45668800830593526</v>
      </c>
      <c r="X46" s="424">
        <f>U11</f>
        <v>18836</v>
      </c>
      <c r="Y46" s="424">
        <f>V11</f>
        <v>21084</v>
      </c>
      <c r="Z46" s="428">
        <f>Y46/X46*100%-100%</f>
        <v>0.11934593331917598</v>
      </c>
      <c r="AA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</row>
    <row r="47" spans="1:187" s="25" customFormat="1" ht="13.5" thickBot="1">
      <c r="A47" s="336"/>
      <c r="B47" s="294"/>
      <c r="C47" s="392" t="s">
        <v>39</v>
      </c>
      <c r="D47" s="392"/>
      <c r="E47" s="392"/>
      <c r="F47" s="213">
        <v>7</v>
      </c>
      <c r="G47" s="221">
        <f>F18</f>
        <v>1331</v>
      </c>
      <c r="H47" s="221">
        <f>G18</f>
        <v>3315</v>
      </c>
      <c r="I47" s="222">
        <f>H47/G47*100%-100%</f>
        <v>1.4906085649887304</v>
      </c>
      <c r="J47" s="426"/>
      <c r="K47" s="426"/>
      <c r="L47" s="430"/>
      <c r="N47" s="373"/>
      <c r="O47" s="433"/>
      <c r="P47" s="375"/>
      <c r="Q47" s="341" t="s">
        <v>33</v>
      </c>
      <c r="R47" s="341"/>
      <c r="S47" s="341"/>
      <c r="T47" s="212">
        <v>7</v>
      </c>
      <c r="U47" s="219">
        <f>I15</f>
        <v>10525</v>
      </c>
      <c r="V47" s="219">
        <f>J15</f>
        <v>14379</v>
      </c>
      <c r="W47" s="220">
        <f>V47/U47*100%-100%</f>
        <v>0.3661757719714964</v>
      </c>
      <c r="X47" s="425"/>
      <c r="Y47" s="425"/>
      <c r="Z47" s="429"/>
      <c r="AA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</row>
    <row r="48" spans="1:187" s="25" customFormat="1" ht="13.5" thickBot="1">
      <c r="A48" s="355" t="s">
        <v>109</v>
      </c>
      <c r="B48" s="356"/>
      <c r="C48" s="376" t="s">
        <v>71</v>
      </c>
      <c r="D48" s="376"/>
      <c r="E48" s="376"/>
      <c r="F48" s="211">
        <v>8</v>
      </c>
      <c r="G48" s="162"/>
      <c r="H48" s="162"/>
      <c r="I48" s="223"/>
      <c r="J48" s="327"/>
      <c r="K48" s="327"/>
      <c r="L48" s="431"/>
      <c r="N48" s="373"/>
      <c r="O48" s="433"/>
      <c r="P48" s="375"/>
      <c r="Q48" s="342" t="s">
        <v>39</v>
      </c>
      <c r="R48" s="342"/>
      <c r="S48" s="342"/>
      <c r="T48" s="214">
        <v>8</v>
      </c>
      <c r="U48" s="225">
        <f>I18</f>
        <v>10526</v>
      </c>
      <c r="V48" s="225">
        <f>J18</f>
        <v>12918</v>
      </c>
      <c r="W48" s="226">
        <f>V48/U48*100%-100%</f>
        <v>0.22724681740452213</v>
      </c>
      <c r="X48" s="426"/>
      <c r="Y48" s="426"/>
      <c r="Z48" s="430"/>
      <c r="AA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</row>
    <row r="49" spans="1:187" s="25" customFormat="1" ht="13.5" thickBot="1">
      <c r="A49" s="359"/>
      <c r="B49" s="360"/>
      <c r="C49" s="390" t="s">
        <v>19</v>
      </c>
      <c r="D49" s="390"/>
      <c r="E49" s="390"/>
      <c r="F49" s="213">
        <v>9</v>
      </c>
      <c r="G49" s="160"/>
      <c r="H49" s="160"/>
      <c r="I49" s="224"/>
      <c r="J49" s="328"/>
      <c r="K49" s="328"/>
      <c r="L49" s="432"/>
      <c r="N49" s="355" t="s">
        <v>102</v>
      </c>
      <c r="O49" s="356"/>
      <c r="P49" s="356"/>
      <c r="Q49" s="376" t="s">
        <v>71</v>
      </c>
      <c r="R49" s="376"/>
      <c r="S49" s="376"/>
      <c r="T49" s="211">
        <v>9</v>
      </c>
      <c r="U49" s="162"/>
      <c r="V49" s="162"/>
      <c r="W49" s="223"/>
      <c r="X49" s="327"/>
      <c r="Y49" s="327"/>
      <c r="Z49" s="329"/>
      <c r="AA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17"/>
      <c r="FY49" s="117"/>
      <c r="FZ49" s="117"/>
      <c r="GA49" s="117"/>
      <c r="GB49" s="117"/>
      <c r="GC49" s="117"/>
      <c r="GD49" s="117"/>
      <c r="GE49" s="117"/>
    </row>
    <row r="50" spans="1:187" s="25" customFormat="1" ht="13.5" thickBot="1">
      <c r="A50" s="355" t="s">
        <v>108</v>
      </c>
      <c r="B50" s="356"/>
      <c r="C50" s="376" t="s">
        <v>47</v>
      </c>
      <c r="D50" s="376"/>
      <c r="E50" s="376"/>
      <c r="F50" s="211">
        <v>10</v>
      </c>
      <c r="G50" s="217">
        <f>F24</f>
        <v>5370</v>
      </c>
      <c r="H50" s="217">
        <f>G24</f>
        <v>14466</v>
      </c>
      <c r="I50" s="218">
        <f>H50/G50*100%-100%</f>
        <v>1.6938547486033522</v>
      </c>
      <c r="J50" s="424">
        <f>R24</f>
        <v>1331</v>
      </c>
      <c r="K50" s="424">
        <f>S24</f>
        <v>4344</v>
      </c>
      <c r="L50" s="428">
        <f>K50/J50*100%-100%</f>
        <v>2.263711495116454</v>
      </c>
      <c r="N50" s="359"/>
      <c r="O50" s="360"/>
      <c r="P50" s="360"/>
      <c r="Q50" s="390" t="s">
        <v>19</v>
      </c>
      <c r="R50" s="390"/>
      <c r="S50" s="390"/>
      <c r="T50" s="213">
        <v>10</v>
      </c>
      <c r="U50" s="160"/>
      <c r="V50" s="160"/>
      <c r="W50" s="160"/>
      <c r="X50" s="328"/>
      <c r="Y50" s="328"/>
      <c r="Z50" s="330"/>
      <c r="AA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117"/>
      <c r="FI50" s="117"/>
      <c r="FJ50" s="117"/>
      <c r="FK50" s="117"/>
      <c r="FL50" s="117"/>
      <c r="FM50" s="117"/>
      <c r="FN50" s="117"/>
      <c r="FO50" s="117"/>
      <c r="FP50" s="117"/>
      <c r="FQ50" s="117"/>
      <c r="FR50" s="117"/>
      <c r="FS50" s="117"/>
      <c r="FT50" s="117"/>
      <c r="FU50" s="117"/>
      <c r="FV50" s="117"/>
      <c r="FW50" s="117"/>
      <c r="FX50" s="117"/>
      <c r="FY50" s="117"/>
      <c r="FZ50" s="117"/>
      <c r="GA50" s="117"/>
      <c r="GB50" s="117"/>
      <c r="GC50" s="117"/>
      <c r="GD50" s="117"/>
      <c r="GE50" s="117"/>
    </row>
    <row r="51" spans="1:187" s="25" customFormat="1" ht="12.75">
      <c r="A51" s="357"/>
      <c r="B51" s="358"/>
      <c r="C51" s="391" t="s">
        <v>45</v>
      </c>
      <c r="D51" s="391"/>
      <c r="E51" s="391"/>
      <c r="F51" s="212">
        <v>11</v>
      </c>
      <c r="G51" s="219">
        <f>F23</f>
        <v>1007</v>
      </c>
      <c r="H51" s="219">
        <f>G23</f>
        <v>4558</v>
      </c>
      <c r="I51" s="220">
        <f>H51/G51*100%-100%</f>
        <v>3.526315789473684</v>
      </c>
      <c r="J51" s="425"/>
      <c r="K51" s="425"/>
      <c r="L51" s="429"/>
      <c r="N51" s="367" t="s">
        <v>100</v>
      </c>
      <c r="O51" s="427"/>
      <c r="P51" s="369"/>
      <c r="Q51" s="386" t="s">
        <v>47</v>
      </c>
      <c r="R51" s="387"/>
      <c r="S51" s="388"/>
      <c r="T51" s="215">
        <v>11</v>
      </c>
      <c r="U51" s="227">
        <f>I24</f>
        <v>27031</v>
      </c>
      <c r="V51" s="227">
        <f>J24</f>
        <v>42070</v>
      </c>
      <c r="W51" s="228">
        <f>V51/U51*100%-100%</f>
        <v>0.5563612149014094</v>
      </c>
      <c r="X51" s="424">
        <f>U24</f>
        <v>9565</v>
      </c>
      <c r="Y51" s="424">
        <f>V24</f>
        <v>18947</v>
      </c>
      <c r="Z51" s="428">
        <f>Y51/X51*100%-100%</f>
        <v>0.98086774699425</v>
      </c>
      <c r="AA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  <c r="FW51" s="117"/>
      <c r="FX51" s="117"/>
      <c r="FY51" s="117"/>
      <c r="FZ51" s="117"/>
      <c r="GA51" s="117"/>
      <c r="GB51" s="117"/>
      <c r="GC51" s="117"/>
      <c r="GD51" s="117"/>
      <c r="GE51" s="117"/>
    </row>
    <row r="52" spans="1:187" s="25" customFormat="1" ht="13.5" thickBot="1">
      <c r="A52" s="359"/>
      <c r="B52" s="360"/>
      <c r="C52" s="392" t="s">
        <v>59</v>
      </c>
      <c r="D52" s="392"/>
      <c r="E52" s="392"/>
      <c r="F52" s="213">
        <v>12</v>
      </c>
      <c r="G52" s="221"/>
      <c r="H52" s="221"/>
      <c r="I52" s="224"/>
      <c r="J52" s="426"/>
      <c r="K52" s="426"/>
      <c r="L52" s="430"/>
      <c r="N52" s="367"/>
      <c r="O52" s="427"/>
      <c r="P52" s="369"/>
      <c r="Q52" s="343" t="s">
        <v>45</v>
      </c>
      <c r="R52" s="344"/>
      <c r="S52" s="345"/>
      <c r="T52" s="212">
        <v>12</v>
      </c>
      <c r="U52" s="219">
        <f>I23</f>
        <v>9174</v>
      </c>
      <c r="V52" s="219">
        <f>J23</f>
        <v>16743</v>
      </c>
      <c r="W52" s="229"/>
      <c r="X52" s="425"/>
      <c r="Y52" s="425"/>
      <c r="Z52" s="429"/>
      <c r="AA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117"/>
      <c r="GE52" s="117"/>
    </row>
    <row r="53" spans="1:187" s="25" customFormat="1" ht="13.5" thickBot="1">
      <c r="A53" s="333" t="s">
        <v>103</v>
      </c>
      <c r="B53" s="334"/>
      <c r="C53" s="340" t="s">
        <v>69</v>
      </c>
      <c r="D53" s="340"/>
      <c r="E53" s="340"/>
      <c r="F53" s="211">
        <v>13</v>
      </c>
      <c r="G53" s="217">
        <f>F21</f>
        <v>19026</v>
      </c>
      <c r="H53" s="217">
        <f>G21</f>
        <v>36686</v>
      </c>
      <c r="I53" s="218">
        <f>H53/G53*100%-100%</f>
        <v>0.928203510984968</v>
      </c>
      <c r="J53" s="424">
        <f>R21</f>
        <v>7360</v>
      </c>
      <c r="K53" s="424">
        <f>S21</f>
        <v>16309</v>
      </c>
      <c r="L53" s="428">
        <f>K53/J53*100%-100%</f>
        <v>1.215896739130435</v>
      </c>
      <c r="N53" s="364"/>
      <c r="O53" s="365"/>
      <c r="P53" s="366"/>
      <c r="Q53" s="352" t="s">
        <v>59</v>
      </c>
      <c r="R53" s="353"/>
      <c r="S53" s="354"/>
      <c r="T53" s="213">
        <v>13</v>
      </c>
      <c r="U53" s="160"/>
      <c r="V53" s="221"/>
      <c r="W53" s="224"/>
      <c r="X53" s="426"/>
      <c r="Y53" s="426"/>
      <c r="Z53" s="430"/>
      <c r="AA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</row>
    <row r="54" spans="1:206" s="143" customFormat="1" ht="12.75">
      <c r="A54" s="335"/>
      <c r="B54" s="272"/>
      <c r="C54" s="341" t="s">
        <v>37</v>
      </c>
      <c r="D54" s="341"/>
      <c r="E54" s="341"/>
      <c r="F54" s="212">
        <v>14</v>
      </c>
      <c r="G54" s="219">
        <f>F17</f>
        <v>5110</v>
      </c>
      <c r="H54" s="219">
        <f>G17</f>
        <v>10995</v>
      </c>
      <c r="I54" s="220">
        <f>H54/G54*100%-100%</f>
        <v>1.1516634050880628</v>
      </c>
      <c r="J54" s="425"/>
      <c r="K54" s="425"/>
      <c r="L54" s="429"/>
      <c r="N54" s="370" t="s">
        <v>95</v>
      </c>
      <c r="O54" s="371"/>
      <c r="P54" s="372"/>
      <c r="Q54" s="380" t="s">
        <v>69</v>
      </c>
      <c r="R54" s="381"/>
      <c r="S54" s="382"/>
      <c r="T54" s="211">
        <v>14</v>
      </c>
      <c r="U54" s="217">
        <f>I21</f>
        <v>30402</v>
      </c>
      <c r="V54" s="217"/>
      <c r="W54" s="218"/>
      <c r="X54" s="424">
        <f>U21</f>
        <v>24352</v>
      </c>
      <c r="Y54" s="424">
        <f>V21</f>
        <v>24378</v>
      </c>
      <c r="Z54" s="428">
        <f>Y54/X54*100%-100%</f>
        <v>0.0010676741130091205</v>
      </c>
      <c r="AA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</row>
    <row r="55" spans="1:206" s="25" customFormat="1" ht="12.75">
      <c r="A55" s="335"/>
      <c r="B55" s="272"/>
      <c r="C55" s="391" t="s">
        <v>53</v>
      </c>
      <c r="D55" s="391"/>
      <c r="E55" s="391"/>
      <c r="F55" s="212" t="s">
        <v>46</v>
      </c>
      <c r="G55" s="219">
        <f>F27</f>
        <v>1738</v>
      </c>
      <c r="H55" s="219">
        <f>G27</f>
        <v>4849</v>
      </c>
      <c r="I55" s="220">
        <f aca="true" t="shared" si="0" ref="I42:I67">H55/G55*100%-100%</f>
        <v>1.7899884925201381</v>
      </c>
      <c r="J55" s="425"/>
      <c r="K55" s="425"/>
      <c r="L55" s="429"/>
      <c r="N55" s="373"/>
      <c r="O55" s="433"/>
      <c r="P55" s="375"/>
      <c r="Q55" s="383" t="s">
        <v>37</v>
      </c>
      <c r="R55" s="384"/>
      <c r="S55" s="385"/>
      <c r="T55" s="212" t="s">
        <v>46</v>
      </c>
      <c r="U55" s="219">
        <f>I17</f>
        <v>16092</v>
      </c>
      <c r="V55" s="219">
        <f>J17</f>
        <v>27397</v>
      </c>
      <c r="W55" s="220">
        <f aca="true" t="shared" si="1" ref="W42:W67">V55/U55*100%-100%</f>
        <v>0.7025229927914491</v>
      </c>
      <c r="X55" s="425"/>
      <c r="Y55" s="425"/>
      <c r="Z55" s="429"/>
      <c r="AA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43"/>
      <c r="EG55" s="143"/>
      <c r="EH55" s="143"/>
      <c r="EI55" s="143"/>
      <c r="EJ55" s="143"/>
      <c r="EK55" s="143"/>
      <c r="EL55" s="143"/>
      <c r="EM55" s="143"/>
      <c r="EN55" s="143"/>
      <c r="EO55" s="143"/>
      <c r="EP55" s="143"/>
      <c r="EQ55" s="143"/>
      <c r="ER55" s="143"/>
      <c r="ES55" s="143"/>
      <c r="ET55" s="143"/>
      <c r="EU55" s="143"/>
      <c r="EV55" s="143"/>
      <c r="EW55" s="143"/>
      <c r="EX55" s="143"/>
      <c r="EY55" s="143"/>
      <c r="EZ55" s="143"/>
      <c r="FA55" s="143"/>
      <c r="FB55" s="143"/>
      <c r="FC55" s="143"/>
      <c r="FD55" s="143"/>
      <c r="FE55" s="143"/>
      <c r="FF55" s="143"/>
      <c r="FG55" s="143"/>
      <c r="FH55" s="143"/>
      <c r="FI55" s="143"/>
      <c r="FJ55" s="143"/>
      <c r="FK55" s="143"/>
      <c r="FL55" s="143"/>
      <c r="FM55" s="143"/>
      <c r="FN55" s="143"/>
      <c r="FO55" s="143"/>
      <c r="FP55" s="143"/>
      <c r="FQ55" s="143"/>
      <c r="FR55" s="143"/>
      <c r="FS55" s="143"/>
      <c r="FT55" s="143"/>
      <c r="FU55" s="143"/>
      <c r="FV55" s="143"/>
      <c r="FW55" s="143"/>
      <c r="FX55" s="143"/>
      <c r="FY55" s="143"/>
      <c r="FZ55" s="143"/>
      <c r="GA55" s="143"/>
      <c r="GB55" s="143"/>
      <c r="GC55" s="143"/>
      <c r="GD55" s="143"/>
      <c r="GE55" s="143"/>
      <c r="GF55" s="143"/>
      <c r="GG55" s="143"/>
      <c r="GH55" s="143"/>
      <c r="GI55" s="143"/>
      <c r="GJ55" s="143"/>
      <c r="GK55" s="143"/>
      <c r="GL55" s="143"/>
      <c r="GM55" s="143"/>
      <c r="GN55" s="143"/>
      <c r="GO55" s="143"/>
      <c r="GP55" s="143"/>
      <c r="GQ55" s="143"/>
      <c r="GR55" s="143"/>
      <c r="GS55" s="143"/>
      <c r="GT55" s="143"/>
      <c r="GU55" s="143"/>
      <c r="GV55" s="143"/>
      <c r="GW55" s="143"/>
      <c r="GX55" s="143"/>
    </row>
    <row r="56" spans="1:26" ht="12.75">
      <c r="A56" s="335"/>
      <c r="B56" s="272"/>
      <c r="C56" s="391" t="s">
        <v>63</v>
      </c>
      <c r="D56" s="391"/>
      <c r="E56" s="391"/>
      <c r="F56" s="212" t="s">
        <v>48</v>
      </c>
      <c r="G56" s="219">
        <f>F32</f>
        <v>2544</v>
      </c>
      <c r="H56" s="219">
        <f>G32</f>
        <v>7314</v>
      </c>
      <c r="I56" s="220">
        <f t="shared" si="0"/>
        <v>1.875</v>
      </c>
      <c r="J56" s="425"/>
      <c r="K56" s="425"/>
      <c r="L56" s="429"/>
      <c r="N56" s="373"/>
      <c r="O56" s="433"/>
      <c r="P56" s="375"/>
      <c r="Q56" s="383" t="s">
        <v>63</v>
      </c>
      <c r="R56" s="384"/>
      <c r="S56" s="385"/>
      <c r="T56" s="212" t="s">
        <v>48</v>
      </c>
      <c r="U56" s="219">
        <f>I32</f>
        <v>8944</v>
      </c>
      <c r="V56" s="219">
        <f>J32</f>
        <v>15418</v>
      </c>
      <c r="W56" s="220">
        <f t="shared" si="1"/>
        <v>0.7238372093023255</v>
      </c>
      <c r="X56" s="425"/>
      <c r="Y56" s="425"/>
      <c r="Z56" s="429"/>
    </row>
    <row r="57" spans="1:26" ht="13.5" thickBot="1">
      <c r="A57" s="336"/>
      <c r="B57" s="294"/>
      <c r="C57" s="392" t="s">
        <v>67</v>
      </c>
      <c r="D57" s="392"/>
      <c r="E57" s="392"/>
      <c r="F57" s="213" t="s">
        <v>50</v>
      </c>
      <c r="G57" s="221">
        <f>F34</f>
        <v>1931</v>
      </c>
      <c r="H57" s="221">
        <f>G34</f>
        <v>3249</v>
      </c>
      <c r="I57" s="222">
        <f t="shared" si="0"/>
        <v>0.6825479026411185</v>
      </c>
      <c r="J57" s="426"/>
      <c r="K57" s="426"/>
      <c r="L57" s="430"/>
      <c r="N57" s="377"/>
      <c r="O57" s="378"/>
      <c r="P57" s="379"/>
      <c r="Q57" s="349" t="s">
        <v>67</v>
      </c>
      <c r="R57" s="350"/>
      <c r="S57" s="351"/>
      <c r="T57" s="213" t="s">
        <v>50</v>
      </c>
      <c r="U57" s="221">
        <f>I34</f>
        <v>13517</v>
      </c>
      <c r="V57" s="221">
        <f>J34</f>
        <v>19915</v>
      </c>
      <c r="W57" s="222">
        <f t="shared" si="1"/>
        <v>0.47332988089073025</v>
      </c>
      <c r="X57" s="426"/>
      <c r="Y57" s="426"/>
      <c r="Z57" s="430"/>
    </row>
    <row r="58" spans="1:26" ht="12.75">
      <c r="A58" s="333" t="s">
        <v>106</v>
      </c>
      <c r="B58" s="334"/>
      <c r="C58" s="340" t="s">
        <v>51</v>
      </c>
      <c r="D58" s="340"/>
      <c r="E58" s="340"/>
      <c r="F58" s="211" t="s">
        <v>52</v>
      </c>
      <c r="G58" s="217">
        <f>F26</f>
        <v>2003</v>
      </c>
      <c r="H58" s="217">
        <f>G26</f>
        <v>6248</v>
      </c>
      <c r="I58" s="218">
        <f t="shared" si="0"/>
        <v>2.1193210184722915</v>
      </c>
      <c r="J58" s="424">
        <f>R26</f>
        <v>2041</v>
      </c>
      <c r="K58" s="424">
        <f>S26</f>
        <v>3426</v>
      </c>
      <c r="L58" s="428">
        <f>K58/J58*100%-100%</f>
        <v>0.6785889269965704</v>
      </c>
      <c r="N58" s="370" t="s">
        <v>98</v>
      </c>
      <c r="O58" s="371"/>
      <c r="P58" s="372"/>
      <c r="Q58" s="380" t="s">
        <v>21</v>
      </c>
      <c r="R58" s="381"/>
      <c r="S58" s="382"/>
      <c r="T58" s="211" t="s">
        <v>52</v>
      </c>
      <c r="U58" s="217">
        <f>I9</f>
        <v>15322</v>
      </c>
      <c r="V58" s="217">
        <f>J9</f>
        <v>18316</v>
      </c>
      <c r="W58" s="218">
        <f t="shared" si="1"/>
        <v>0.1954052995692468</v>
      </c>
      <c r="X58" s="424">
        <f>U9</f>
        <v>13682</v>
      </c>
      <c r="Y58" s="424">
        <f>V9</f>
        <v>50907</v>
      </c>
      <c r="Z58" s="428">
        <f>Y58/X58*100%-100%</f>
        <v>2.72072796374799</v>
      </c>
    </row>
    <row r="59" spans="1:26" ht="12.75">
      <c r="A59" s="335"/>
      <c r="B59" s="272"/>
      <c r="C59" s="391" t="s">
        <v>21</v>
      </c>
      <c r="D59" s="391"/>
      <c r="E59" s="391"/>
      <c r="F59" s="212" t="s">
        <v>54</v>
      </c>
      <c r="G59" s="219">
        <f>F9</f>
        <v>1937</v>
      </c>
      <c r="H59" s="219">
        <f>G9</f>
        <v>5533</v>
      </c>
      <c r="I59" s="220">
        <f t="shared" si="0"/>
        <v>1.8564790913784202</v>
      </c>
      <c r="J59" s="425"/>
      <c r="K59" s="425"/>
      <c r="L59" s="429"/>
      <c r="N59" s="373"/>
      <c r="O59" s="433"/>
      <c r="P59" s="375"/>
      <c r="Q59" s="383" t="s">
        <v>29</v>
      </c>
      <c r="R59" s="384"/>
      <c r="S59" s="385"/>
      <c r="T59" s="212" t="s">
        <v>54</v>
      </c>
      <c r="U59" s="219">
        <f>I13</f>
        <v>50207</v>
      </c>
      <c r="V59" s="219">
        <f>J13</f>
        <v>49557</v>
      </c>
      <c r="W59" s="220">
        <f t="shared" si="1"/>
        <v>-0.012946401896149928</v>
      </c>
      <c r="X59" s="425"/>
      <c r="Y59" s="425"/>
      <c r="Z59" s="429"/>
    </row>
    <row r="60" spans="1:26" ht="12.75">
      <c r="A60" s="335"/>
      <c r="B60" s="272"/>
      <c r="C60" s="391" t="s">
        <v>23</v>
      </c>
      <c r="D60" s="391"/>
      <c r="E60" s="391"/>
      <c r="F60" s="212" t="s">
        <v>56</v>
      </c>
      <c r="G60" s="219">
        <f>F10</f>
        <v>1498</v>
      </c>
      <c r="H60" s="219">
        <f>G10</f>
        <v>2519</v>
      </c>
      <c r="I60" s="220">
        <f t="shared" si="0"/>
        <v>0.6815754339118825</v>
      </c>
      <c r="J60" s="425"/>
      <c r="K60" s="425"/>
      <c r="L60" s="429"/>
      <c r="N60" s="373"/>
      <c r="O60" s="433"/>
      <c r="P60" s="375"/>
      <c r="Q60" s="343" t="s">
        <v>61</v>
      </c>
      <c r="R60" s="344"/>
      <c r="S60" s="345"/>
      <c r="T60" s="212" t="s">
        <v>56</v>
      </c>
      <c r="U60" s="219">
        <f>I31</f>
        <v>18100</v>
      </c>
      <c r="V60" s="219">
        <f>J31</f>
        <v>22046</v>
      </c>
      <c r="W60" s="220">
        <f t="shared" si="1"/>
        <v>0.21801104972375684</v>
      </c>
      <c r="X60" s="425"/>
      <c r="Y60" s="425"/>
      <c r="Z60" s="429"/>
    </row>
    <row r="61" spans="1:26" ht="13.5" thickBot="1">
      <c r="A61" s="335"/>
      <c r="B61" s="272"/>
      <c r="C61" s="391" t="s">
        <v>29</v>
      </c>
      <c r="D61" s="391"/>
      <c r="E61" s="391"/>
      <c r="F61" s="212" t="s">
        <v>58</v>
      </c>
      <c r="G61" s="219">
        <f>F13</f>
        <v>1953</v>
      </c>
      <c r="H61" s="219">
        <f>G13</f>
        <v>6341</v>
      </c>
      <c r="I61" s="220">
        <f t="shared" si="0"/>
        <v>2.246799795186892</v>
      </c>
      <c r="J61" s="425"/>
      <c r="K61" s="425"/>
      <c r="L61" s="429"/>
      <c r="N61" s="377"/>
      <c r="O61" s="378"/>
      <c r="P61" s="379"/>
      <c r="Q61" s="352" t="s">
        <v>65</v>
      </c>
      <c r="R61" s="353"/>
      <c r="S61" s="354"/>
      <c r="T61" s="213" t="s">
        <v>58</v>
      </c>
      <c r="U61" s="221">
        <f>I33</f>
        <v>6887</v>
      </c>
      <c r="V61" s="221">
        <f>J33</f>
        <v>8172</v>
      </c>
      <c r="W61" s="222">
        <f t="shared" si="1"/>
        <v>0.18658341803397716</v>
      </c>
      <c r="X61" s="426"/>
      <c r="Y61" s="426"/>
      <c r="Z61" s="430"/>
    </row>
    <row r="62" spans="1:26" ht="13.5" thickBot="1">
      <c r="A62" s="336"/>
      <c r="B62" s="294"/>
      <c r="C62" s="392" t="s">
        <v>61</v>
      </c>
      <c r="D62" s="392"/>
      <c r="E62" s="392"/>
      <c r="F62" s="213" t="s">
        <v>60</v>
      </c>
      <c r="G62" s="221">
        <f>F31</f>
        <v>1622</v>
      </c>
      <c r="H62" s="221">
        <f>G31</f>
        <v>4543</v>
      </c>
      <c r="I62" s="222">
        <f t="shared" si="0"/>
        <v>1.8008631319358814</v>
      </c>
      <c r="J62" s="426"/>
      <c r="K62" s="426"/>
      <c r="L62" s="430"/>
      <c r="N62" s="370" t="s">
        <v>96</v>
      </c>
      <c r="O62" s="371"/>
      <c r="P62" s="372"/>
      <c r="Q62" s="346" t="s">
        <v>43</v>
      </c>
      <c r="R62" s="347"/>
      <c r="S62" s="348"/>
      <c r="T62" s="211" t="s">
        <v>60</v>
      </c>
      <c r="U62" s="217">
        <f>I20</f>
        <v>25413</v>
      </c>
      <c r="V62" s="217">
        <f>J20</f>
        <v>33649</v>
      </c>
      <c r="W62" s="218">
        <f t="shared" si="1"/>
        <v>0.3240860976665487</v>
      </c>
      <c r="X62" s="424">
        <f>U20</f>
        <v>19341</v>
      </c>
      <c r="Y62" s="424">
        <f>V20</f>
        <v>27985</v>
      </c>
      <c r="Z62" s="428">
        <f>Y62/X62*100%-100%</f>
        <v>0.4469262189131895</v>
      </c>
    </row>
    <row r="63" spans="1:26" ht="12.75">
      <c r="A63" s="333" t="s">
        <v>105</v>
      </c>
      <c r="B63" s="334"/>
      <c r="C63" s="376" t="s">
        <v>43</v>
      </c>
      <c r="D63" s="376"/>
      <c r="E63" s="376"/>
      <c r="F63" s="211" t="s">
        <v>62</v>
      </c>
      <c r="G63" s="217">
        <f>F20</f>
        <v>4785</v>
      </c>
      <c r="H63" s="217">
        <f>G20</f>
        <v>8752</v>
      </c>
      <c r="I63" s="218">
        <f t="shared" si="0"/>
        <v>0.8290491118077326</v>
      </c>
      <c r="J63" s="424">
        <f>R20</f>
        <v>2035</v>
      </c>
      <c r="K63" s="424">
        <f>S20</f>
        <v>3720</v>
      </c>
      <c r="L63" s="428">
        <f>K63/J63*100%-100%</f>
        <v>0.828009828009828</v>
      </c>
      <c r="N63" s="373"/>
      <c r="O63" s="433"/>
      <c r="P63" s="375"/>
      <c r="Q63" s="343" t="s">
        <v>23</v>
      </c>
      <c r="R63" s="344"/>
      <c r="S63" s="345"/>
      <c r="T63" s="212" t="s">
        <v>62</v>
      </c>
      <c r="U63" s="219">
        <f>I10</f>
        <v>12933</v>
      </c>
      <c r="V63" s="219">
        <f>J10</f>
        <v>42100</v>
      </c>
      <c r="W63" s="220">
        <f t="shared" si="1"/>
        <v>2.255238537075698</v>
      </c>
      <c r="X63" s="425"/>
      <c r="Y63" s="425"/>
      <c r="Z63" s="429"/>
    </row>
    <row r="64" spans="1:26" ht="12.75">
      <c r="A64" s="335"/>
      <c r="B64" s="272"/>
      <c r="C64" s="341" t="s">
        <v>31</v>
      </c>
      <c r="D64" s="341"/>
      <c r="E64" s="341"/>
      <c r="F64" s="212" t="s">
        <v>64</v>
      </c>
      <c r="G64" s="219">
        <f>F14</f>
        <v>1417</v>
      </c>
      <c r="H64" s="219">
        <f>G14</f>
        <v>4166</v>
      </c>
      <c r="I64" s="220">
        <f t="shared" si="0"/>
        <v>1.9400141143260408</v>
      </c>
      <c r="J64" s="425"/>
      <c r="K64" s="425"/>
      <c r="L64" s="429"/>
      <c r="N64" s="373"/>
      <c r="O64" s="433"/>
      <c r="P64" s="375"/>
      <c r="Q64" s="383" t="s">
        <v>31</v>
      </c>
      <c r="R64" s="384"/>
      <c r="S64" s="385"/>
      <c r="T64" s="212" t="s">
        <v>64</v>
      </c>
      <c r="U64" s="219">
        <f>I14</f>
        <v>7377</v>
      </c>
      <c r="V64" s="219">
        <f>J14</f>
        <v>20335</v>
      </c>
      <c r="W64" s="220">
        <f t="shared" si="1"/>
        <v>1.7565405991595497</v>
      </c>
      <c r="X64" s="425"/>
      <c r="Y64" s="425"/>
      <c r="Z64" s="429"/>
    </row>
    <row r="65" spans="1:26" ht="12.75">
      <c r="A65" s="335"/>
      <c r="B65" s="272"/>
      <c r="C65" s="341" t="s">
        <v>35</v>
      </c>
      <c r="D65" s="341"/>
      <c r="E65" s="341"/>
      <c r="F65" s="212" t="s">
        <v>66</v>
      </c>
      <c r="G65" s="219">
        <f>F16</f>
        <v>1929</v>
      </c>
      <c r="H65" s="219">
        <f>G16</f>
        <v>3474</v>
      </c>
      <c r="I65" s="220">
        <f t="shared" si="0"/>
        <v>0.8009331259720063</v>
      </c>
      <c r="J65" s="425"/>
      <c r="K65" s="425"/>
      <c r="L65" s="429"/>
      <c r="N65" s="373"/>
      <c r="O65" s="433"/>
      <c r="P65" s="375"/>
      <c r="Q65" s="383" t="s">
        <v>35</v>
      </c>
      <c r="R65" s="384"/>
      <c r="S65" s="385"/>
      <c r="T65" s="212" t="s">
        <v>66</v>
      </c>
      <c r="U65" s="219">
        <f>I16</f>
        <v>7509</v>
      </c>
      <c r="V65" s="219">
        <f>J16</f>
        <v>10660</v>
      </c>
      <c r="W65" s="220">
        <f t="shared" si="1"/>
        <v>0.41962977760021314</v>
      </c>
      <c r="X65" s="425"/>
      <c r="Y65" s="425"/>
      <c r="Z65" s="429"/>
    </row>
    <row r="66" spans="1:26" ht="12.75">
      <c r="A66" s="335"/>
      <c r="B66" s="272"/>
      <c r="C66" s="341" t="s">
        <v>55</v>
      </c>
      <c r="D66" s="341"/>
      <c r="E66" s="341"/>
      <c r="F66" s="212" t="s">
        <v>68</v>
      </c>
      <c r="G66" s="219">
        <f>F28</f>
        <v>1147</v>
      </c>
      <c r="H66" s="219">
        <f>G28</f>
        <v>2283</v>
      </c>
      <c r="I66" s="220">
        <f t="shared" si="0"/>
        <v>0.990409764603313</v>
      </c>
      <c r="J66" s="425"/>
      <c r="K66" s="425"/>
      <c r="L66" s="429"/>
      <c r="N66" s="373"/>
      <c r="O66" s="433"/>
      <c r="P66" s="375"/>
      <c r="Q66" s="383" t="s">
        <v>51</v>
      </c>
      <c r="R66" s="384"/>
      <c r="S66" s="385"/>
      <c r="T66" s="212" t="s">
        <v>68</v>
      </c>
      <c r="U66" s="219">
        <f>I26</f>
        <v>52582</v>
      </c>
      <c r="V66" s="219">
        <f>J26</f>
        <v>85411</v>
      </c>
      <c r="W66" s="220">
        <f t="shared" si="1"/>
        <v>0.6243391274580654</v>
      </c>
      <c r="X66" s="425"/>
      <c r="Y66" s="425"/>
      <c r="Z66" s="429"/>
    </row>
    <row r="67" spans="1:26" ht="13.5" thickBot="1">
      <c r="A67" s="336"/>
      <c r="B67" s="294"/>
      <c r="C67" s="393" t="s">
        <v>65</v>
      </c>
      <c r="D67" s="393"/>
      <c r="E67" s="393"/>
      <c r="F67" s="213" t="s">
        <v>70</v>
      </c>
      <c r="G67" s="221">
        <f>F33</f>
        <v>1758</v>
      </c>
      <c r="H67" s="221">
        <f>G33</f>
        <v>2009</v>
      </c>
      <c r="I67" s="222">
        <f t="shared" si="0"/>
        <v>0.14277588168373145</v>
      </c>
      <c r="J67" s="426"/>
      <c r="K67" s="426"/>
      <c r="L67" s="430"/>
      <c r="N67" s="377"/>
      <c r="O67" s="378"/>
      <c r="P67" s="379"/>
      <c r="Q67" s="349" t="s">
        <v>55</v>
      </c>
      <c r="R67" s="350"/>
      <c r="S67" s="351"/>
      <c r="T67" s="213" t="s">
        <v>70</v>
      </c>
      <c r="U67" s="221">
        <f>I28</f>
        <v>6462</v>
      </c>
      <c r="V67" s="221">
        <f>J28</f>
        <v>8964</v>
      </c>
      <c r="W67" s="222">
        <f t="shared" si="1"/>
        <v>0.3871866295264623</v>
      </c>
      <c r="X67" s="426"/>
      <c r="Y67" s="426"/>
      <c r="Z67" s="430"/>
    </row>
    <row r="68" spans="1:26" ht="12.75">
      <c r="A68" s="337" t="s">
        <v>4</v>
      </c>
      <c r="B68" s="338"/>
      <c r="C68" s="338"/>
      <c r="D68" s="338"/>
      <c r="E68" s="339"/>
      <c r="F68" s="216" t="s">
        <v>94</v>
      </c>
      <c r="G68" s="172">
        <f>SUM(G41:G67)</f>
        <v>78681</v>
      </c>
      <c r="H68" s="172">
        <f>SUM(H41:H67)</f>
        <v>179422</v>
      </c>
      <c r="I68" s="173">
        <f>H68/G68*100%-100%</f>
        <v>1.2803726439674126</v>
      </c>
      <c r="J68" s="172">
        <f>SUM(J41:J67)</f>
        <v>17512</v>
      </c>
      <c r="K68" s="172">
        <f>SUM(K41:K67)</f>
        <v>40953</v>
      </c>
      <c r="L68" s="173">
        <f>K68/J68*100%-100%</f>
        <v>1.33856783919598</v>
      </c>
      <c r="N68" s="389" t="s">
        <v>4</v>
      </c>
      <c r="O68" s="389"/>
      <c r="P68" s="389"/>
      <c r="Q68" s="389"/>
      <c r="R68" s="389"/>
      <c r="S68" s="389"/>
      <c r="T68" s="216" t="s">
        <v>94</v>
      </c>
      <c r="U68" s="172">
        <f>SUM(U41:U67)</f>
        <v>416544</v>
      </c>
      <c r="V68" s="172">
        <f>SUM(V41:V67)</f>
        <v>587399</v>
      </c>
      <c r="W68" s="173">
        <f>V68/U68*100%-100%</f>
        <v>0.4101727548590306</v>
      </c>
      <c r="X68" s="172">
        <f>SUM(X41:X67)</f>
        <v>99653</v>
      </c>
      <c r="Y68" s="172">
        <f>SUM(Y41:Y67)</f>
        <v>189073</v>
      </c>
      <c r="Z68" s="173">
        <f>Y68/X68*100%-100%</f>
        <v>0.897313678464271</v>
      </c>
    </row>
    <row r="69" spans="1:26" ht="30" customHeight="1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</row>
    <row r="70" spans="1:10" s="25" customFormat="1" ht="12.75" customHeight="1">
      <c r="A70" s="178" t="s">
        <v>215</v>
      </c>
      <c r="B70" s="71"/>
      <c r="C70" s="71"/>
      <c r="D70" s="71"/>
      <c r="E70" s="71"/>
      <c r="F70" s="71"/>
      <c r="G70" s="71"/>
      <c r="H70" s="71"/>
      <c r="I70" s="71"/>
      <c r="J70" s="25" t="s">
        <v>216</v>
      </c>
    </row>
    <row r="71" spans="1:10" s="25" customFormat="1" ht="12.75">
      <c r="A71" s="178" t="s">
        <v>217</v>
      </c>
      <c r="B71" s="71"/>
      <c r="C71" s="71"/>
      <c r="D71" s="71"/>
      <c r="E71" s="71"/>
      <c r="F71" s="71"/>
      <c r="G71" s="71"/>
      <c r="H71" s="71"/>
      <c r="I71" s="71"/>
      <c r="J71" s="63" t="s">
        <v>169</v>
      </c>
    </row>
    <row r="72" spans="1:10" s="25" customFormat="1" ht="12.75">
      <c r="A72" s="178" t="s">
        <v>218</v>
      </c>
      <c r="B72" s="71"/>
      <c r="C72" s="71"/>
      <c r="D72" s="71"/>
      <c r="E72" s="71"/>
      <c r="F72" s="71"/>
      <c r="G72" s="71"/>
      <c r="H72" s="71"/>
      <c r="I72" s="71"/>
      <c r="J72" s="64" t="s">
        <v>168</v>
      </c>
    </row>
    <row r="73" spans="1:26" ht="12.75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</row>
  </sheetData>
  <sheetProtection/>
  <mergeCells count="146">
    <mergeCell ref="Z46:Z48"/>
    <mergeCell ref="Y46:Y48"/>
    <mergeCell ref="X46:X48"/>
    <mergeCell ref="Z54:Z57"/>
    <mergeCell ref="Y54:Y57"/>
    <mergeCell ref="X54:X57"/>
    <mergeCell ref="Z51:Z53"/>
    <mergeCell ref="Y51:Y53"/>
    <mergeCell ref="Z49:Z50"/>
    <mergeCell ref="Y49:Y50"/>
    <mergeCell ref="Z62:Z67"/>
    <mergeCell ref="Y62:Y67"/>
    <mergeCell ref="X62:X67"/>
    <mergeCell ref="Z58:Z61"/>
    <mergeCell ref="Y58:Y61"/>
    <mergeCell ref="X58:X61"/>
    <mergeCell ref="J50:J52"/>
    <mergeCell ref="L48:L49"/>
    <mergeCell ref="K48:K49"/>
    <mergeCell ref="J48:J49"/>
    <mergeCell ref="X49:X50"/>
    <mergeCell ref="X51:X53"/>
    <mergeCell ref="N49:P50"/>
    <mergeCell ref="Q49:S49"/>
    <mergeCell ref="Q53:S53"/>
    <mergeCell ref="K50:K52"/>
    <mergeCell ref="C65:E65"/>
    <mergeCell ref="Q65:S65"/>
    <mergeCell ref="C66:E66"/>
    <mergeCell ref="Q66:S66"/>
    <mergeCell ref="C67:E67"/>
    <mergeCell ref="Q67:S67"/>
    <mergeCell ref="L63:L67"/>
    <mergeCell ref="C64:E64"/>
    <mergeCell ref="Q64:S64"/>
    <mergeCell ref="A68:E68"/>
    <mergeCell ref="N68:S68"/>
    <mergeCell ref="K63:K67"/>
    <mergeCell ref="J63:J67"/>
    <mergeCell ref="C61:E61"/>
    <mergeCell ref="Q61:S61"/>
    <mergeCell ref="Q62:S62"/>
    <mergeCell ref="A63:B67"/>
    <mergeCell ref="C63:E63"/>
    <mergeCell ref="Q63:S63"/>
    <mergeCell ref="L58:L62"/>
    <mergeCell ref="K58:K62"/>
    <mergeCell ref="J58:J62"/>
    <mergeCell ref="C54:E54"/>
    <mergeCell ref="N54:P57"/>
    <mergeCell ref="Q54:S54"/>
    <mergeCell ref="C55:E55"/>
    <mergeCell ref="Q55:S55"/>
    <mergeCell ref="C56:E56"/>
    <mergeCell ref="Q56:S56"/>
    <mergeCell ref="A58:B62"/>
    <mergeCell ref="C58:E58"/>
    <mergeCell ref="N58:P61"/>
    <mergeCell ref="Q58:S58"/>
    <mergeCell ref="C59:E59"/>
    <mergeCell ref="Q59:S59"/>
    <mergeCell ref="C60:E60"/>
    <mergeCell ref="Q60:S60"/>
    <mergeCell ref="C62:E62"/>
    <mergeCell ref="N62:P67"/>
    <mergeCell ref="Q46:S46"/>
    <mergeCell ref="C47:E47"/>
    <mergeCell ref="Q47:S47"/>
    <mergeCell ref="L53:L57"/>
    <mergeCell ref="K53:K57"/>
    <mergeCell ref="J53:J57"/>
    <mergeCell ref="C57:E57"/>
    <mergeCell ref="Q57:S57"/>
    <mergeCell ref="L50:L52"/>
    <mergeCell ref="L45:L47"/>
    <mergeCell ref="Q44:S44"/>
    <mergeCell ref="A45:B47"/>
    <mergeCell ref="C45:E45"/>
    <mergeCell ref="Q45:S45"/>
    <mergeCell ref="C46:E46"/>
    <mergeCell ref="N46:P48"/>
    <mergeCell ref="A48:B49"/>
    <mergeCell ref="C48:E48"/>
    <mergeCell ref="Q48:S48"/>
    <mergeCell ref="C49:E49"/>
    <mergeCell ref="A50:B52"/>
    <mergeCell ref="C50:E50"/>
    <mergeCell ref="Q50:S50"/>
    <mergeCell ref="C51:E51"/>
    <mergeCell ref="N51:P53"/>
    <mergeCell ref="Q51:S51"/>
    <mergeCell ref="C52:E52"/>
    <mergeCell ref="Q52:S52"/>
    <mergeCell ref="A53:B57"/>
    <mergeCell ref="C53:E53"/>
    <mergeCell ref="A40:B40"/>
    <mergeCell ref="C40:E40"/>
    <mergeCell ref="N40:P40"/>
    <mergeCell ref="Q40:S40"/>
    <mergeCell ref="A41:B44"/>
    <mergeCell ref="C41:E41"/>
    <mergeCell ref="C43:E43"/>
    <mergeCell ref="N43:P45"/>
    <mergeCell ref="Q43:S43"/>
    <mergeCell ref="C44:E44"/>
    <mergeCell ref="K45:K47"/>
    <mergeCell ref="J45:J47"/>
    <mergeCell ref="L41:L44"/>
    <mergeCell ref="K41:K44"/>
    <mergeCell ref="J41:J44"/>
    <mergeCell ref="A37:B39"/>
    <mergeCell ref="C37:E39"/>
    <mergeCell ref="F37:F39"/>
    <mergeCell ref="G37:L37"/>
    <mergeCell ref="C42:E42"/>
    <mergeCell ref="Z43:Z45"/>
    <mergeCell ref="Y43:Y45"/>
    <mergeCell ref="X43:X45"/>
    <mergeCell ref="Z41:Z42"/>
    <mergeCell ref="Y41:Y42"/>
    <mergeCell ref="X41:X42"/>
    <mergeCell ref="U37:Z37"/>
    <mergeCell ref="G38:I38"/>
    <mergeCell ref="J38:L38"/>
    <mergeCell ref="U38:W38"/>
    <mergeCell ref="X38:Z38"/>
    <mergeCell ref="U5:W5"/>
    <mergeCell ref="X5:Z5"/>
    <mergeCell ref="N37:P39"/>
    <mergeCell ref="Q37:S39"/>
    <mergeCell ref="T37:T39"/>
    <mergeCell ref="Y1:Z1"/>
    <mergeCell ref="A2:Z2"/>
    <mergeCell ref="A4:A6"/>
    <mergeCell ref="B4:B6"/>
    <mergeCell ref="C4:N4"/>
    <mergeCell ref="O4:Z4"/>
    <mergeCell ref="C5:E5"/>
    <mergeCell ref="F5:H5"/>
    <mergeCell ref="I5:K5"/>
    <mergeCell ref="L5:N5"/>
    <mergeCell ref="N41:P42"/>
    <mergeCell ref="Q41:S41"/>
    <mergeCell ref="O5:Q5"/>
    <mergeCell ref="R5:T5"/>
    <mergeCell ref="Q42:S42"/>
  </mergeCells>
  <conditionalFormatting sqref="E9:E35 H9:H18 Q9:Q35 W9 Z9:Z35 I68 L68 W68 Z68 H20:H35 K9:K35 N9:N20 T11 T17 T19:T22 T24 T26 T29 T34:T35 W11:W12 W17 W19:W22 W24 W29 W34:W35 N22:N35">
    <cfRule type="cellIs" priority="73" dxfId="117" operator="greaterThan" stopIfTrue="1">
      <formula>0</formula>
    </cfRule>
    <cfRule type="cellIs" priority="74" dxfId="118" operator="lessThan" stopIfTrue="1">
      <formula>0</formula>
    </cfRule>
  </conditionalFormatting>
  <conditionalFormatting sqref="I41:I67 L41:L67">
    <cfRule type="cellIs" priority="71" dxfId="117" operator="greaterThan" stopIfTrue="1">
      <formula>0</formula>
    </cfRule>
    <cfRule type="cellIs" priority="72" dxfId="118" operator="lessThan" stopIfTrue="1">
      <formula>0</formula>
    </cfRule>
  </conditionalFormatting>
  <conditionalFormatting sqref="W41:W67 Z41:Z67">
    <cfRule type="cellIs" priority="69" dxfId="117" operator="greaterThan" stopIfTrue="1">
      <formula>0</formula>
    </cfRule>
    <cfRule type="cellIs" priority="70" dxfId="118" operator="lessThan" stopIfTrue="1">
      <formula>0</formula>
    </cfRule>
  </conditionalFormatting>
  <conditionalFormatting sqref="H19">
    <cfRule type="cellIs" priority="67" dxfId="117" operator="greaterThan" stopIfTrue="1">
      <formula>0</formula>
    </cfRule>
    <cfRule type="cellIs" priority="68" dxfId="118" operator="lessThan" stopIfTrue="1">
      <formula>0</formula>
    </cfRule>
  </conditionalFormatting>
  <conditionalFormatting sqref="T9">
    <cfRule type="cellIs" priority="65" dxfId="117" operator="greaterThan" stopIfTrue="1">
      <formula>0</formula>
    </cfRule>
    <cfRule type="cellIs" priority="66" dxfId="118" operator="lessThan" stopIfTrue="1">
      <formula>0</formula>
    </cfRule>
  </conditionalFormatting>
  <conditionalFormatting sqref="T10">
    <cfRule type="cellIs" priority="63" dxfId="117" operator="greaterThan" stopIfTrue="1">
      <formula>0</formula>
    </cfRule>
    <cfRule type="cellIs" priority="64" dxfId="118" operator="lessThan" stopIfTrue="1">
      <formula>0</formula>
    </cfRule>
  </conditionalFormatting>
  <conditionalFormatting sqref="T12">
    <cfRule type="cellIs" priority="61" dxfId="117" operator="greaterThan" stopIfTrue="1">
      <formula>0</formula>
    </cfRule>
    <cfRule type="cellIs" priority="62" dxfId="118" operator="lessThan" stopIfTrue="1">
      <formula>0</formula>
    </cfRule>
  </conditionalFormatting>
  <conditionalFormatting sqref="T13">
    <cfRule type="cellIs" priority="59" dxfId="117" operator="greaterThan" stopIfTrue="1">
      <formula>0</formula>
    </cfRule>
    <cfRule type="cellIs" priority="60" dxfId="118" operator="lessThan" stopIfTrue="1">
      <formula>0</formula>
    </cfRule>
  </conditionalFormatting>
  <conditionalFormatting sqref="T14">
    <cfRule type="cellIs" priority="57" dxfId="117" operator="greaterThan" stopIfTrue="1">
      <formula>0</formula>
    </cfRule>
    <cfRule type="cellIs" priority="58" dxfId="118" operator="lessThan" stopIfTrue="1">
      <formula>0</formula>
    </cfRule>
  </conditionalFormatting>
  <conditionalFormatting sqref="T15">
    <cfRule type="cellIs" priority="55" dxfId="117" operator="greaterThan" stopIfTrue="1">
      <formula>0</formula>
    </cfRule>
    <cfRule type="cellIs" priority="56" dxfId="118" operator="lessThan" stopIfTrue="1">
      <formula>0</formula>
    </cfRule>
  </conditionalFormatting>
  <conditionalFormatting sqref="T16">
    <cfRule type="cellIs" priority="53" dxfId="117" operator="greaterThan" stopIfTrue="1">
      <formula>0</formula>
    </cfRule>
    <cfRule type="cellIs" priority="54" dxfId="118" operator="lessThan" stopIfTrue="1">
      <formula>0</formula>
    </cfRule>
  </conditionalFormatting>
  <conditionalFormatting sqref="T18">
    <cfRule type="cellIs" priority="51" dxfId="117" operator="greaterThan" stopIfTrue="1">
      <formula>0</formula>
    </cfRule>
    <cfRule type="cellIs" priority="52" dxfId="118" operator="lessThan" stopIfTrue="1">
      <formula>0</formula>
    </cfRule>
  </conditionalFormatting>
  <conditionalFormatting sqref="T23">
    <cfRule type="cellIs" priority="49" dxfId="117" operator="greaterThan" stopIfTrue="1">
      <formula>0</formula>
    </cfRule>
    <cfRule type="cellIs" priority="50" dxfId="118" operator="lessThan" stopIfTrue="1">
      <formula>0</formula>
    </cfRule>
  </conditionalFormatting>
  <conditionalFormatting sqref="T25">
    <cfRule type="cellIs" priority="47" dxfId="117" operator="greaterThan" stopIfTrue="1">
      <formula>0</formula>
    </cfRule>
    <cfRule type="cellIs" priority="48" dxfId="118" operator="lessThan" stopIfTrue="1">
      <formula>0</formula>
    </cfRule>
  </conditionalFormatting>
  <conditionalFormatting sqref="T27">
    <cfRule type="cellIs" priority="45" dxfId="117" operator="greaterThan" stopIfTrue="1">
      <formula>0</formula>
    </cfRule>
    <cfRule type="cellIs" priority="46" dxfId="118" operator="lessThan" stopIfTrue="1">
      <formula>0</formula>
    </cfRule>
  </conditionalFormatting>
  <conditionalFormatting sqref="T28">
    <cfRule type="cellIs" priority="43" dxfId="117" operator="greaterThan" stopIfTrue="1">
      <formula>0</formula>
    </cfRule>
    <cfRule type="cellIs" priority="44" dxfId="118" operator="lessThan" stopIfTrue="1">
      <formula>0</formula>
    </cfRule>
  </conditionalFormatting>
  <conditionalFormatting sqref="T30">
    <cfRule type="cellIs" priority="41" dxfId="117" operator="greaterThan" stopIfTrue="1">
      <formula>0</formula>
    </cfRule>
    <cfRule type="cellIs" priority="42" dxfId="118" operator="lessThan" stopIfTrue="1">
      <formula>0</formula>
    </cfRule>
  </conditionalFormatting>
  <conditionalFormatting sqref="T31">
    <cfRule type="cellIs" priority="39" dxfId="117" operator="greaterThan" stopIfTrue="1">
      <formula>0</formula>
    </cfRule>
    <cfRule type="cellIs" priority="40" dxfId="118" operator="lessThan" stopIfTrue="1">
      <formula>0</formula>
    </cfRule>
  </conditionalFormatting>
  <conditionalFormatting sqref="T32">
    <cfRule type="cellIs" priority="37" dxfId="117" operator="greaterThan" stopIfTrue="1">
      <formula>0</formula>
    </cfRule>
    <cfRule type="cellIs" priority="38" dxfId="118" operator="lessThan" stopIfTrue="1">
      <formula>0</formula>
    </cfRule>
  </conditionalFormatting>
  <conditionalFormatting sqref="T33">
    <cfRule type="cellIs" priority="35" dxfId="117" operator="greaterThan" stopIfTrue="1">
      <formula>0</formula>
    </cfRule>
    <cfRule type="cellIs" priority="36" dxfId="118" operator="lessThan" stopIfTrue="1">
      <formula>0</formula>
    </cfRule>
  </conditionalFormatting>
  <conditionalFormatting sqref="W10">
    <cfRule type="cellIs" priority="33" dxfId="117" operator="greaterThan" stopIfTrue="1">
      <formula>0</formula>
    </cfRule>
    <cfRule type="cellIs" priority="34" dxfId="118" operator="lessThan" stopIfTrue="1">
      <formula>0</formula>
    </cfRule>
  </conditionalFormatting>
  <conditionalFormatting sqref="W13">
    <cfRule type="cellIs" priority="31" dxfId="117" operator="greaterThan" stopIfTrue="1">
      <formula>0</formula>
    </cfRule>
    <cfRule type="cellIs" priority="32" dxfId="118" operator="lessThan" stopIfTrue="1">
      <formula>0</formula>
    </cfRule>
  </conditionalFormatting>
  <conditionalFormatting sqref="W14">
    <cfRule type="cellIs" priority="29" dxfId="117" operator="greaterThan" stopIfTrue="1">
      <formula>0</formula>
    </cfRule>
    <cfRule type="cellIs" priority="30" dxfId="118" operator="lessThan" stopIfTrue="1">
      <formula>0</formula>
    </cfRule>
  </conditionalFormatting>
  <conditionalFormatting sqref="W15">
    <cfRule type="cellIs" priority="27" dxfId="117" operator="greaterThan" stopIfTrue="1">
      <formula>0</formula>
    </cfRule>
    <cfRule type="cellIs" priority="28" dxfId="118" operator="lessThan" stopIfTrue="1">
      <formula>0</formula>
    </cfRule>
  </conditionalFormatting>
  <conditionalFormatting sqref="W16">
    <cfRule type="cellIs" priority="25" dxfId="117" operator="greaterThan" stopIfTrue="1">
      <formula>0</formula>
    </cfRule>
    <cfRule type="cellIs" priority="26" dxfId="118" operator="lessThan" stopIfTrue="1">
      <formula>0</formula>
    </cfRule>
  </conditionalFormatting>
  <conditionalFormatting sqref="W18">
    <cfRule type="cellIs" priority="23" dxfId="117" operator="greaterThan" stopIfTrue="1">
      <formula>0</formula>
    </cfRule>
    <cfRule type="cellIs" priority="24" dxfId="118" operator="lessThan" stopIfTrue="1">
      <formula>0</formula>
    </cfRule>
  </conditionalFormatting>
  <conditionalFormatting sqref="W23">
    <cfRule type="cellIs" priority="21" dxfId="117" operator="greaterThan" stopIfTrue="1">
      <formula>0</formula>
    </cfRule>
    <cfRule type="cellIs" priority="22" dxfId="118" operator="lessThan" stopIfTrue="1">
      <formula>0</formula>
    </cfRule>
  </conditionalFormatting>
  <conditionalFormatting sqref="W25">
    <cfRule type="cellIs" priority="19" dxfId="117" operator="greaterThan" stopIfTrue="1">
      <formula>0</formula>
    </cfRule>
    <cfRule type="cellIs" priority="20" dxfId="118" operator="lessThan" stopIfTrue="1">
      <formula>0</formula>
    </cfRule>
  </conditionalFormatting>
  <conditionalFormatting sqref="W26">
    <cfRule type="cellIs" priority="17" dxfId="117" operator="greaterThan" stopIfTrue="1">
      <formula>0</formula>
    </cfRule>
    <cfRule type="cellIs" priority="18" dxfId="118" operator="lessThan" stopIfTrue="1">
      <formula>0</formula>
    </cfRule>
  </conditionalFormatting>
  <conditionalFormatting sqref="W27">
    <cfRule type="cellIs" priority="15" dxfId="117" operator="greaterThan" stopIfTrue="1">
      <formula>0</formula>
    </cfRule>
    <cfRule type="cellIs" priority="16" dxfId="118" operator="lessThan" stopIfTrue="1">
      <formula>0</formula>
    </cfRule>
  </conditionalFormatting>
  <conditionalFormatting sqref="W28">
    <cfRule type="cellIs" priority="13" dxfId="117" operator="greaterThan" stopIfTrue="1">
      <formula>0</formula>
    </cfRule>
    <cfRule type="cellIs" priority="14" dxfId="118" operator="lessThan" stopIfTrue="1">
      <formula>0</formula>
    </cfRule>
  </conditionalFormatting>
  <conditionalFormatting sqref="W30">
    <cfRule type="cellIs" priority="11" dxfId="117" operator="greaterThan" stopIfTrue="1">
      <formula>0</formula>
    </cfRule>
    <cfRule type="cellIs" priority="12" dxfId="118" operator="lessThan" stopIfTrue="1">
      <formula>0</formula>
    </cfRule>
  </conditionalFormatting>
  <conditionalFormatting sqref="W31">
    <cfRule type="cellIs" priority="9" dxfId="117" operator="greaterThan" stopIfTrue="1">
      <formula>0</formula>
    </cfRule>
    <cfRule type="cellIs" priority="10" dxfId="118" operator="lessThan" stopIfTrue="1">
      <formula>0</formula>
    </cfRule>
  </conditionalFormatting>
  <conditionalFormatting sqref="W32">
    <cfRule type="cellIs" priority="7" dxfId="117" operator="greaterThan" stopIfTrue="1">
      <formula>0</formula>
    </cfRule>
    <cfRule type="cellIs" priority="8" dxfId="118" operator="lessThan" stopIfTrue="1">
      <formula>0</formula>
    </cfRule>
  </conditionalFormatting>
  <conditionalFormatting sqref="W33">
    <cfRule type="cellIs" priority="5" dxfId="117" operator="greaterThan" stopIfTrue="1">
      <formula>0</formula>
    </cfRule>
    <cfRule type="cellIs" priority="6" dxfId="118" operator="lessThan" stopIfTrue="1">
      <formula>0</formula>
    </cfRule>
  </conditionalFormatting>
  <conditionalFormatting sqref="N21">
    <cfRule type="cellIs" priority="3" dxfId="117" operator="greaterThan" stopIfTrue="1">
      <formula>0</formula>
    </cfRule>
    <cfRule type="cellIs" priority="4" dxfId="118" operator="lessThan" stopIfTrue="1">
      <formula>0</formula>
    </cfRule>
  </conditionalFormatting>
  <conditionalFormatting sqref="E8 H8 K8 N8 T8 W8 Z8 Q8">
    <cfRule type="cellIs" priority="1" dxfId="117" operator="greaterThan" stopIfTrue="1">
      <formula>0</formula>
    </cfRule>
    <cfRule type="cellIs" priority="2" dxfId="118" operator="lessThan" stopIfTrue="1">
      <formula>0</formula>
    </cfRule>
  </conditionalFormatting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64" r:id="rId1"/>
  <rowBreaks count="1" manualBreakCount="1">
    <brk id="35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A1:I52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5" customWidth="1"/>
    <col min="2" max="2" width="35.75390625" style="25" customWidth="1"/>
    <col min="3" max="3" width="3.75390625" style="25" customWidth="1"/>
    <col min="4" max="5" width="25.75390625" style="25" customWidth="1"/>
    <col min="6" max="6" width="3.75390625" style="25" customWidth="1"/>
    <col min="7" max="7" width="9.75390625" style="26" customWidth="1"/>
    <col min="8" max="9" width="9.75390625" style="25" customWidth="1"/>
    <col min="10" max="10" width="7.625" style="25" customWidth="1"/>
    <col min="11" max="11" width="9.125" style="25" customWidth="1"/>
    <col min="12" max="12" width="11.125" style="25" bestFit="1" customWidth="1"/>
    <col min="13" max="16384" width="9.125" style="25" customWidth="1"/>
  </cols>
  <sheetData>
    <row r="1" spans="8:9" ht="12" customHeight="1">
      <c r="H1" s="292" t="s">
        <v>133</v>
      </c>
      <c r="I1" s="292"/>
    </row>
    <row r="2" spans="1:9" ht="32.25" customHeight="1">
      <c r="A2" s="293" t="s">
        <v>183</v>
      </c>
      <c r="B2" s="293"/>
      <c r="C2" s="293"/>
      <c r="D2" s="293"/>
      <c r="E2" s="293"/>
      <c r="F2" s="293"/>
      <c r="G2" s="293"/>
      <c r="H2" s="293"/>
      <c r="I2" s="293"/>
    </row>
    <row r="3" spans="1:9" ht="12.75">
      <c r="A3" s="188"/>
      <c r="B3" s="188"/>
      <c r="C3" s="188"/>
      <c r="D3" s="188"/>
      <c r="E3" s="188"/>
      <c r="F3" s="188"/>
      <c r="G3" s="189"/>
      <c r="H3" s="188"/>
      <c r="I3" s="188"/>
    </row>
    <row r="4" spans="1:9" ht="34.5" customHeight="1">
      <c r="A4" s="276" t="s">
        <v>1</v>
      </c>
      <c r="B4" s="276"/>
      <c r="C4" s="276"/>
      <c r="D4" s="276"/>
      <c r="E4" s="276"/>
      <c r="F4" s="280" t="s">
        <v>0</v>
      </c>
      <c r="G4" s="266">
        <v>2022</v>
      </c>
      <c r="H4" s="282">
        <v>2023</v>
      </c>
      <c r="I4" s="266" t="s">
        <v>162</v>
      </c>
    </row>
    <row r="5" spans="1:9" ht="10.5" customHeight="1">
      <c r="A5" s="276"/>
      <c r="B5" s="276"/>
      <c r="C5" s="276"/>
      <c r="D5" s="276"/>
      <c r="E5" s="276"/>
      <c r="F5" s="281"/>
      <c r="G5" s="275"/>
      <c r="H5" s="283"/>
      <c r="I5" s="275"/>
    </row>
    <row r="6" spans="1:9" ht="14.25" customHeight="1" thickBot="1">
      <c r="A6" s="265" t="s">
        <v>2</v>
      </c>
      <c r="B6" s="265"/>
      <c r="C6" s="265"/>
      <c r="D6" s="265"/>
      <c r="E6" s="265"/>
      <c r="F6" s="201" t="s">
        <v>3</v>
      </c>
      <c r="G6" s="201">
        <v>1</v>
      </c>
      <c r="H6" s="201">
        <v>2</v>
      </c>
      <c r="I6" s="201">
        <v>3</v>
      </c>
    </row>
    <row r="7" spans="1:9" ht="30" customHeight="1" thickBot="1">
      <c r="A7" s="273" t="s">
        <v>137</v>
      </c>
      <c r="B7" s="274"/>
      <c r="C7" s="274"/>
      <c r="D7" s="274"/>
      <c r="E7" s="274"/>
      <c r="F7" s="30">
        <v>1</v>
      </c>
      <c r="G7" s="31">
        <f>G8+G16+G24+G30+G35</f>
        <v>607171</v>
      </c>
      <c r="H7" s="31">
        <f>H8+H16+H24+H30+H35</f>
        <v>712481</v>
      </c>
      <c r="I7" s="32">
        <f>H7/G7*100%-100%</f>
        <v>0.17344372507909633</v>
      </c>
    </row>
    <row r="8" spans="1:9" ht="15" customHeight="1">
      <c r="A8" s="278" t="s">
        <v>5</v>
      </c>
      <c r="B8" s="275" t="s">
        <v>72</v>
      </c>
      <c r="C8" s="277" t="s">
        <v>4</v>
      </c>
      <c r="D8" s="277"/>
      <c r="E8" s="277"/>
      <c r="F8" s="207">
        <v>2</v>
      </c>
      <c r="G8" s="34">
        <f>G10+G12+G14</f>
        <v>130396</v>
      </c>
      <c r="H8" s="35">
        <f>H10+H12+H14</f>
        <v>147229</v>
      </c>
      <c r="I8" s="36">
        <f aca="true" t="shared" si="0" ref="I8:I48">H8/G8*100%-100%</f>
        <v>0.129091383171263</v>
      </c>
    </row>
    <row r="9" spans="1:9" ht="12.75" customHeight="1">
      <c r="A9" s="278"/>
      <c r="B9" s="276"/>
      <c r="C9" s="270" t="s">
        <v>5</v>
      </c>
      <c r="D9" s="272" t="s">
        <v>6</v>
      </c>
      <c r="E9" s="272"/>
      <c r="F9" s="37">
        <v>3</v>
      </c>
      <c r="G9" s="38">
        <f>G11+G13+G15</f>
        <v>124519</v>
      </c>
      <c r="H9" s="39">
        <f>H11+H13+H15</f>
        <v>141858</v>
      </c>
      <c r="I9" s="40">
        <f t="shared" si="0"/>
        <v>0.13924782563303584</v>
      </c>
    </row>
    <row r="10" spans="1:9" ht="12.75">
      <c r="A10" s="278"/>
      <c r="B10" s="276"/>
      <c r="C10" s="270"/>
      <c r="D10" s="286" t="s">
        <v>7</v>
      </c>
      <c r="E10" s="197" t="s">
        <v>8</v>
      </c>
      <c r="F10" s="37">
        <v>4</v>
      </c>
      <c r="G10" s="42">
        <v>8791</v>
      </c>
      <c r="H10" s="43">
        <v>7793</v>
      </c>
      <c r="I10" s="40">
        <f t="shared" si="0"/>
        <v>-0.11352519622341029</v>
      </c>
    </row>
    <row r="11" spans="1:9" ht="12.75">
      <c r="A11" s="278"/>
      <c r="B11" s="276"/>
      <c r="C11" s="270"/>
      <c r="D11" s="286"/>
      <c r="E11" s="44" t="s">
        <v>6</v>
      </c>
      <c r="F11" s="37">
        <v>5</v>
      </c>
      <c r="G11" s="42">
        <v>7936</v>
      </c>
      <c r="H11" s="43">
        <v>7138</v>
      </c>
      <c r="I11" s="40">
        <f t="shared" si="0"/>
        <v>-0.100554435483871</v>
      </c>
    </row>
    <row r="12" spans="1:9" ht="12.75">
      <c r="A12" s="278"/>
      <c r="B12" s="276"/>
      <c r="C12" s="270"/>
      <c r="D12" s="286" t="s">
        <v>79</v>
      </c>
      <c r="E12" s="197" t="s">
        <v>8</v>
      </c>
      <c r="F12" s="37">
        <v>6</v>
      </c>
      <c r="G12" s="42">
        <v>121419</v>
      </c>
      <c r="H12" s="43">
        <v>138754</v>
      </c>
      <c r="I12" s="40">
        <f t="shared" si="0"/>
        <v>0.1427700771707887</v>
      </c>
    </row>
    <row r="13" spans="1:9" ht="12.75">
      <c r="A13" s="278"/>
      <c r="B13" s="276"/>
      <c r="C13" s="270"/>
      <c r="D13" s="286"/>
      <c r="E13" s="44" t="s">
        <v>6</v>
      </c>
      <c r="F13" s="37">
        <v>7</v>
      </c>
      <c r="G13" s="42">
        <v>116572</v>
      </c>
      <c r="H13" s="43">
        <v>134713</v>
      </c>
      <c r="I13" s="40">
        <f t="shared" si="0"/>
        <v>0.15562056068352614</v>
      </c>
    </row>
    <row r="14" spans="1:9" ht="12.75">
      <c r="A14" s="278"/>
      <c r="B14" s="276"/>
      <c r="C14" s="270"/>
      <c r="D14" s="286" t="s">
        <v>10</v>
      </c>
      <c r="E14" s="197" t="s">
        <v>8</v>
      </c>
      <c r="F14" s="37">
        <v>8</v>
      </c>
      <c r="G14" s="42">
        <v>186</v>
      </c>
      <c r="H14" s="43">
        <v>682</v>
      </c>
      <c r="I14" s="40">
        <f t="shared" si="0"/>
        <v>2.6666666666666665</v>
      </c>
    </row>
    <row r="15" spans="1:9" ht="12.75">
      <c r="A15" s="278"/>
      <c r="B15" s="276"/>
      <c r="C15" s="270"/>
      <c r="D15" s="286"/>
      <c r="E15" s="44" t="s">
        <v>6</v>
      </c>
      <c r="F15" s="37">
        <v>9</v>
      </c>
      <c r="G15" s="42">
        <v>11</v>
      </c>
      <c r="H15" s="43">
        <v>7</v>
      </c>
      <c r="I15" s="40">
        <f t="shared" si="0"/>
        <v>-0.36363636363636365</v>
      </c>
    </row>
    <row r="16" spans="1:9" ht="12.75" customHeight="1">
      <c r="A16" s="278"/>
      <c r="B16" s="266" t="s">
        <v>15</v>
      </c>
      <c r="C16" s="269" t="s">
        <v>4</v>
      </c>
      <c r="D16" s="269"/>
      <c r="E16" s="269"/>
      <c r="F16" s="37">
        <v>10</v>
      </c>
      <c r="G16" s="38">
        <f>G18+G22</f>
        <v>35884</v>
      </c>
      <c r="H16" s="39">
        <f>H18+H22</f>
        <v>43861</v>
      </c>
      <c r="I16" s="40">
        <f t="shared" si="0"/>
        <v>0.2222996321480326</v>
      </c>
    </row>
    <row r="17" spans="1:9" ht="12.75" customHeight="1">
      <c r="A17" s="278"/>
      <c r="B17" s="267"/>
      <c r="C17" s="287" t="s">
        <v>5</v>
      </c>
      <c r="D17" s="290" t="s">
        <v>6</v>
      </c>
      <c r="E17" s="291"/>
      <c r="F17" s="37">
        <v>11</v>
      </c>
      <c r="G17" s="38">
        <f>G19+G20+G23</f>
        <v>32789</v>
      </c>
      <c r="H17" s="39">
        <f>H19+H20+H23</f>
        <v>34553</v>
      </c>
      <c r="I17" s="40">
        <f t="shared" si="0"/>
        <v>0.05379852999481538</v>
      </c>
    </row>
    <row r="18" spans="1:9" ht="12.75">
      <c r="A18" s="278"/>
      <c r="B18" s="267"/>
      <c r="C18" s="288"/>
      <c r="D18" s="265" t="s">
        <v>11</v>
      </c>
      <c r="E18" s="196" t="s">
        <v>8</v>
      </c>
      <c r="F18" s="37">
        <v>12</v>
      </c>
      <c r="G18" s="42">
        <v>35395</v>
      </c>
      <c r="H18" s="43">
        <v>42287</v>
      </c>
      <c r="I18" s="40">
        <f t="shared" si="0"/>
        <v>0.19471676790507142</v>
      </c>
    </row>
    <row r="19" spans="1:9" ht="25.5">
      <c r="A19" s="278"/>
      <c r="B19" s="267"/>
      <c r="C19" s="288"/>
      <c r="D19" s="284"/>
      <c r="E19" s="44" t="s">
        <v>83</v>
      </c>
      <c r="F19" s="37">
        <v>13</v>
      </c>
      <c r="G19" s="42">
        <v>322</v>
      </c>
      <c r="H19" s="43">
        <v>263</v>
      </c>
      <c r="I19" s="40">
        <f t="shared" si="0"/>
        <v>-0.18322981366459623</v>
      </c>
    </row>
    <row r="20" spans="1:9" ht="25.5">
      <c r="A20" s="278"/>
      <c r="B20" s="267"/>
      <c r="C20" s="288"/>
      <c r="D20" s="284"/>
      <c r="E20" s="44" t="s">
        <v>84</v>
      </c>
      <c r="F20" s="37">
        <v>14</v>
      </c>
      <c r="G20" s="42">
        <v>32337</v>
      </c>
      <c r="H20" s="43">
        <v>34179</v>
      </c>
      <c r="I20" s="40">
        <f t="shared" si="0"/>
        <v>0.05696261248724377</v>
      </c>
    </row>
    <row r="21" spans="1:9" ht="38.25">
      <c r="A21" s="278"/>
      <c r="B21" s="267"/>
      <c r="C21" s="288"/>
      <c r="D21" s="285"/>
      <c r="E21" s="44" t="s">
        <v>86</v>
      </c>
      <c r="F21" s="37">
        <v>15</v>
      </c>
      <c r="G21" s="42">
        <v>4192</v>
      </c>
      <c r="H21" s="43">
        <v>2773</v>
      </c>
      <c r="I21" s="40">
        <f t="shared" si="0"/>
        <v>-0.3385019083969466</v>
      </c>
    </row>
    <row r="22" spans="1:9" ht="12.75">
      <c r="A22" s="278"/>
      <c r="B22" s="267"/>
      <c r="C22" s="288"/>
      <c r="D22" s="265" t="s">
        <v>13</v>
      </c>
      <c r="E22" s="196" t="s">
        <v>8</v>
      </c>
      <c r="F22" s="37">
        <v>16</v>
      </c>
      <c r="G22" s="42">
        <v>489</v>
      </c>
      <c r="H22" s="43">
        <v>1574</v>
      </c>
      <c r="I22" s="40">
        <f t="shared" si="0"/>
        <v>2.2188139059304706</v>
      </c>
    </row>
    <row r="23" spans="1:9" ht="12.75">
      <c r="A23" s="278"/>
      <c r="B23" s="275"/>
      <c r="C23" s="289"/>
      <c r="D23" s="285"/>
      <c r="E23" s="44" t="s">
        <v>6</v>
      </c>
      <c r="F23" s="37">
        <v>17</v>
      </c>
      <c r="G23" s="42">
        <v>130</v>
      </c>
      <c r="H23" s="43">
        <v>111</v>
      </c>
      <c r="I23" s="40">
        <f t="shared" si="0"/>
        <v>-0.1461538461538462</v>
      </c>
    </row>
    <row r="24" spans="1:9" ht="15" customHeight="1">
      <c r="A24" s="278"/>
      <c r="B24" s="266" t="s">
        <v>16</v>
      </c>
      <c r="C24" s="269" t="s">
        <v>4</v>
      </c>
      <c r="D24" s="269"/>
      <c r="E24" s="269"/>
      <c r="F24" s="37">
        <v>18</v>
      </c>
      <c r="G24" s="38">
        <f>G26+G29</f>
        <v>114687</v>
      </c>
      <c r="H24" s="39">
        <f>H26+H29</f>
        <v>129594</v>
      </c>
      <c r="I24" s="40">
        <f t="shared" si="0"/>
        <v>0.1299798582228151</v>
      </c>
    </row>
    <row r="25" spans="1:9" ht="15" customHeight="1">
      <c r="A25" s="278"/>
      <c r="B25" s="267"/>
      <c r="C25" s="299" t="s">
        <v>5</v>
      </c>
      <c r="D25" s="290" t="s">
        <v>6</v>
      </c>
      <c r="E25" s="291"/>
      <c r="F25" s="37">
        <v>19</v>
      </c>
      <c r="G25" s="209">
        <f>G27</f>
        <v>89850</v>
      </c>
      <c r="H25" s="39">
        <f>H27</f>
        <v>102818</v>
      </c>
      <c r="I25" s="40">
        <f t="shared" si="0"/>
        <v>0.14432943795214248</v>
      </c>
    </row>
    <row r="26" spans="1:9" ht="15" customHeight="1">
      <c r="A26" s="278"/>
      <c r="B26" s="267"/>
      <c r="C26" s="300"/>
      <c r="D26" s="265" t="s">
        <v>7</v>
      </c>
      <c r="E26" s="196" t="s">
        <v>8</v>
      </c>
      <c r="F26" s="37">
        <v>20</v>
      </c>
      <c r="G26" s="42">
        <v>114484</v>
      </c>
      <c r="H26" s="43">
        <v>129413</v>
      </c>
      <c r="I26" s="40">
        <f t="shared" si="0"/>
        <v>0.13040250165962064</v>
      </c>
    </row>
    <row r="27" spans="1:9" ht="15" customHeight="1">
      <c r="A27" s="278"/>
      <c r="B27" s="267"/>
      <c r="C27" s="300"/>
      <c r="D27" s="284"/>
      <c r="E27" s="44" t="s">
        <v>6</v>
      </c>
      <c r="F27" s="37">
        <v>21</v>
      </c>
      <c r="G27" s="42">
        <v>89850</v>
      </c>
      <c r="H27" s="43">
        <v>102818</v>
      </c>
      <c r="I27" s="40">
        <f t="shared" si="0"/>
        <v>0.14432943795214248</v>
      </c>
    </row>
    <row r="28" spans="1:9" ht="51">
      <c r="A28" s="278"/>
      <c r="B28" s="267"/>
      <c r="C28" s="300"/>
      <c r="D28" s="285"/>
      <c r="E28" s="44" t="s">
        <v>77</v>
      </c>
      <c r="F28" s="37">
        <v>22</v>
      </c>
      <c r="G28" s="42">
        <v>14359</v>
      </c>
      <c r="H28" s="43">
        <v>16538</v>
      </c>
      <c r="I28" s="40">
        <f t="shared" si="0"/>
        <v>0.15175151472943793</v>
      </c>
    </row>
    <row r="29" spans="1:9" ht="15" customHeight="1">
      <c r="A29" s="278"/>
      <c r="B29" s="275"/>
      <c r="C29" s="301"/>
      <c r="D29" s="199" t="s">
        <v>9</v>
      </c>
      <c r="E29" s="196" t="s">
        <v>8</v>
      </c>
      <c r="F29" s="37">
        <v>23</v>
      </c>
      <c r="G29" s="42">
        <v>203</v>
      </c>
      <c r="H29" s="43">
        <v>181</v>
      </c>
      <c r="I29" s="40">
        <f t="shared" si="0"/>
        <v>-0.10837438423645318</v>
      </c>
    </row>
    <row r="30" spans="1:9" ht="15" customHeight="1">
      <c r="A30" s="278"/>
      <c r="B30" s="266" t="s">
        <v>73</v>
      </c>
      <c r="C30" s="269" t="s">
        <v>4</v>
      </c>
      <c r="D30" s="269"/>
      <c r="E30" s="269"/>
      <c r="F30" s="37">
        <v>24</v>
      </c>
      <c r="G30" s="47">
        <f>G32+G34</f>
        <v>81247</v>
      </c>
      <c r="H30" s="48">
        <f>H32+H34</f>
        <v>92139</v>
      </c>
      <c r="I30" s="40">
        <f t="shared" si="0"/>
        <v>0.13406033453542898</v>
      </c>
    </row>
    <row r="31" spans="1:9" ht="15" customHeight="1">
      <c r="A31" s="278"/>
      <c r="B31" s="267"/>
      <c r="C31" s="299" t="s">
        <v>5</v>
      </c>
      <c r="D31" s="290" t="s">
        <v>6</v>
      </c>
      <c r="E31" s="291"/>
      <c r="F31" s="37">
        <v>25</v>
      </c>
      <c r="G31" s="47">
        <f>G33</f>
        <v>80406</v>
      </c>
      <c r="H31" s="48">
        <f>H33</f>
        <v>91076</v>
      </c>
      <c r="I31" s="40">
        <f t="shared" si="0"/>
        <v>0.1327015396860931</v>
      </c>
    </row>
    <row r="32" spans="1:9" ht="15" customHeight="1">
      <c r="A32" s="278"/>
      <c r="B32" s="267"/>
      <c r="C32" s="300"/>
      <c r="D32" s="302" t="s">
        <v>7</v>
      </c>
      <c r="E32" s="196" t="s">
        <v>8</v>
      </c>
      <c r="F32" s="37">
        <v>26</v>
      </c>
      <c r="G32" s="42">
        <v>81197</v>
      </c>
      <c r="H32" s="43">
        <v>92112</v>
      </c>
      <c r="I32" s="40">
        <f t="shared" si="0"/>
        <v>0.13442614874933811</v>
      </c>
    </row>
    <row r="33" spans="1:9" ht="15" customHeight="1">
      <c r="A33" s="278"/>
      <c r="B33" s="267"/>
      <c r="C33" s="300"/>
      <c r="D33" s="303"/>
      <c r="E33" s="44" t="s">
        <v>6</v>
      </c>
      <c r="F33" s="37">
        <v>27</v>
      </c>
      <c r="G33" s="42">
        <v>80406</v>
      </c>
      <c r="H33" s="43">
        <v>91076</v>
      </c>
      <c r="I33" s="40">
        <f t="shared" si="0"/>
        <v>0.1327015396860931</v>
      </c>
    </row>
    <row r="34" spans="1:9" ht="12.75">
      <c r="A34" s="278"/>
      <c r="B34" s="275"/>
      <c r="C34" s="301"/>
      <c r="D34" s="199" t="s">
        <v>9</v>
      </c>
      <c r="E34" s="196" t="s">
        <v>8</v>
      </c>
      <c r="F34" s="37">
        <v>28</v>
      </c>
      <c r="G34" s="42">
        <v>50</v>
      </c>
      <c r="H34" s="43">
        <v>27</v>
      </c>
      <c r="I34" s="40">
        <f t="shared" si="0"/>
        <v>-0.45999999999999996</v>
      </c>
    </row>
    <row r="35" spans="1:9" ht="12.75" customHeight="1">
      <c r="A35" s="278"/>
      <c r="B35" s="266" t="s">
        <v>17</v>
      </c>
      <c r="C35" s="269" t="s">
        <v>4</v>
      </c>
      <c r="D35" s="269"/>
      <c r="E35" s="269"/>
      <c r="F35" s="37">
        <v>29</v>
      </c>
      <c r="G35" s="38">
        <f>G37+G41</f>
        <v>244957</v>
      </c>
      <c r="H35" s="39">
        <f>H37+H41</f>
        <v>299658</v>
      </c>
      <c r="I35" s="40">
        <f t="shared" si="0"/>
        <v>0.22330858068967196</v>
      </c>
    </row>
    <row r="36" spans="1:9" ht="12.75" customHeight="1">
      <c r="A36" s="278"/>
      <c r="B36" s="267"/>
      <c r="C36" s="270" t="s">
        <v>5</v>
      </c>
      <c r="D36" s="272" t="s">
        <v>6</v>
      </c>
      <c r="E36" s="272"/>
      <c r="F36" s="37">
        <v>30</v>
      </c>
      <c r="G36" s="38">
        <f>G38+G42</f>
        <v>20430</v>
      </c>
      <c r="H36" s="39">
        <f>H38+H42</f>
        <v>21963</v>
      </c>
      <c r="I36" s="40">
        <f t="shared" si="0"/>
        <v>0.07503671071953</v>
      </c>
    </row>
    <row r="37" spans="1:9" ht="12.75">
      <c r="A37" s="278"/>
      <c r="B37" s="267"/>
      <c r="C37" s="270"/>
      <c r="D37" s="296" t="s">
        <v>7</v>
      </c>
      <c r="E37" s="197" t="s">
        <v>8</v>
      </c>
      <c r="F37" s="37">
        <v>31</v>
      </c>
      <c r="G37" s="42">
        <v>244330</v>
      </c>
      <c r="H37" s="43">
        <v>298939</v>
      </c>
      <c r="I37" s="40">
        <f t="shared" si="0"/>
        <v>0.22350509556747022</v>
      </c>
    </row>
    <row r="38" spans="1:9" ht="25.5">
      <c r="A38" s="278"/>
      <c r="B38" s="267"/>
      <c r="C38" s="270"/>
      <c r="D38" s="297"/>
      <c r="E38" s="44" t="s">
        <v>83</v>
      </c>
      <c r="F38" s="37">
        <v>32</v>
      </c>
      <c r="G38" s="42">
        <v>20335</v>
      </c>
      <c r="H38" s="43">
        <v>21898</v>
      </c>
      <c r="I38" s="40">
        <f t="shared" si="0"/>
        <v>0.07686255224981564</v>
      </c>
    </row>
    <row r="39" spans="1:9" ht="25.5">
      <c r="A39" s="278"/>
      <c r="B39" s="267"/>
      <c r="C39" s="270"/>
      <c r="D39" s="297"/>
      <c r="E39" s="44" t="s">
        <v>84</v>
      </c>
      <c r="F39" s="37">
        <v>33</v>
      </c>
      <c r="G39" s="42">
        <v>193640</v>
      </c>
      <c r="H39" s="43">
        <v>234250</v>
      </c>
      <c r="I39" s="40">
        <f t="shared" si="0"/>
        <v>0.20971906630861392</v>
      </c>
    </row>
    <row r="40" spans="1:9" ht="25.5">
      <c r="A40" s="278"/>
      <c r="B40" s="267"/>
      <c r="C40" s="270"/>
      <c r="D40" s="298"/>
      <c r="E40" s="44" t="s">
        <v>85</v>
      </c>
      <c r="F40" s="37">
        <v>34</v>
      </c>
      <c r="G40" s="42">
        <v>10446</v>
      </c>
      <c r="H40" s="43">
        <v>14294</v>
      </c>
      <c r="I40" s="40">
        <f t="shared" si="0"/>
        <v>0.3683706681983534</v>
      </c>
    </row>
    <row r="41" spans="1:9" ht="12.75">
      <c r="A41" s="278"/>
      <c r="B41" s="267"/>
      <c r="C41" s="270"/>
      <c r="D41" s="286" t="s">
        <v>9</v>
      </c>
      <c r="E41" s="197" t="s">
        <v>8</v>
      </c>
      <c r="F41" s="37">
        <v>35</v>
      </c>
      <c r="G41" s="49">
        <v>627</v>
      </c>
      <c r="H41" s="43">
        <v>719</v>
      </c>
      <c r="I41" s="40">
        <f t="shared" si="0"/>
        <v>0.14673046251993616</v>
      </c>
    </row>
    <row r="42" spans="1:9" ht="13.5" thickBot="1">
      <c r="A42" s="279"/>
      <c r="B42" s="268"/>
      <c r="C42" s="271"/>
      <c r="D42" s="295"/>
      <c r="E42" s="50" t="s">
        <v>6</v>
      </c>
      <c r="F42" s="51">
        <v>36</v>
      </c>
      <c r="G42" s="52">
        <v>95</v>
      </c>
      <c r="H42" s="43">
        <v>65</v>
      </c>
      <c r="I42" s="53">
        <f t="shared" si="0"/>
        <v>-0.3157894736842105</v>
      </c>
    </row>
    <row r="43" spans="1:9" ht="30" customHeight="1" thickBot="1">
      <c r="A43" s="273" t="s">
        <v>134</v>
      </c>
      <c r="B43" s="274"/>
      <c r="C43" s="274"/>
      <c r="D43" s="274"/>
      <c r="E43" s="274"/>
      <c r="F43" s="30">
        <v>37</v>
      </c>
      <c r="G43" s="31">
        <f>SUM(G44:G48)</f>
        <v>77465</v>
      </c>
      <c r="H43" s="31">
        <f>SUM(H44:H48)</f>
        <v>83266</v>
      </c>
      <c r="I43" s="32">
        <f t="shared" si="0"/>
        <v>0.07488543213063958</v>
      </c>
    </row>
    <row r="44" spans="1:9" ht="12.75" customHeight="1">
      <c r="A44" s="278" t="s">
        <v>5</v>
      </c>
      <c r="B44" s="54" t="s">
        <v>72</v>
      </c>
      <c r="C44" s="298" t="s">
        <v>10</v>
      </c>
      <c r="D44" s="298"/>
      <c r="E44" s="298"/>
      <c r="F44" s="207">
        <v>38</v>
      </c>
      <c r="G44" s="55">
        <v>32367</v>
      </c>
      <c r="H44" s="56">
        <v>34747</v>
      </c>
      <c r="I44" s="36">
        <f t="shared" si="0"/>
        <v>0.07353168350480432</v>
      </c>
    </row>
    <row r="45" spans="1:9" ht="12.75" customHeight="1">
      <c r="A45" s="278"/>
      <c r="B45" s="57" t="s">
        <v>15</v>
      </c>
      <c r="C45" s="272" t="s">
        <v>13</v>
      </c>
      <c r="D45" s="272"/>
      <c r="E45" s="272"/>
      <c r="F45" s="37">
        <v>39</v>
      </c>
      <c r="G45" s="49">
        <v>6297</v>
      </c>
      <c r="H45" s="43">
        <v>7465</v>
      </c>
      <c r="I45" s="40">
        <f t="shared" si="0"/>
        <v>0.1854851516595204</v>
      </c>
    </row>
    <row r="46" spans="1:9" ht="12.75" customHeight="1">
      <c r="A46" s="278"/>
      <c r="B46" s="57" t="s">
        <v>16</v>
      </c>
      <c r="C46" s="286" t="s">
        <v>75</v>
      </c>
      <c r="D46" s="286"/>
      <c r="E46" s="286"/>
      <c r="F46" s="37">
        <v>40</v>
      </c>
      <c r="G46" s="49">
        <v>12277</v>
      </c>
      <c r="H46" s="43">
        <v>13340</v>
      </c>
      <c r="I46" s="40">
        <f t="shared" si="0"/>
        <v>0.08658467052211449</v>
      </c>
    </row>
    <row r="47" spans="1:9" ht="15" customHeight="1">
      <c r="A47" s="278"/>
      <c r="B47" s="57" t="s">
        <v>73</v>
      </c>
      <c r="C47" s="272" t="s">
        <v>9</v>
      </c>
      <c r="D47" s="272"/>
      <c r="E47" s="272"/>
      <c r="F47" s="37">
        <v>41</v>
      </c>
      <c r="G47" s="49">
        <v>3440</v>
      </c>
      <c r="H47" s="43">
        <v>4011</v>
      </c>
      <c r="I47" s="40">
        <f t="shared" si="0"/>
        <v>0.1659883720930233</v>
      </c>
    </row>
    <row r="48" spans="1:9" ht="13.5" customHeight="1" thickBot="1">
      <c r="A48" s="279"/>
      <c r="B48" s="58" t="s">
        <v>17</v>
      </c>
      <c r="C48" s="294" t="s">
        <v>9</v>
      </c>
      <c r="D48" s="294"/>
      <c r="E48" s="294"/>
      <c r="F48" s="51">
        <v>42</v>
      </c>
      <c r="G48" s="52">
        <v>23084</v>
      </c>
      <c r="H48" s="59">
        <v>23703</v>
      </c>
      <c r="I48" s="53">
        <f t="shared" si="0"/>
        <v>0.02681511003292325</v>
      </c>
    </row>
    <row r="49" ht="30" customHeight="1"/>
    <row r="50" spans="1:7" ht="12.75" customHeight="1">
      <c r="A50" s="178" t="s">
        <v>215</v>
      </c>
      <c r="B50" s="71"/>
      <c r="C50" s="71"/>
      <c r="D50" s="71"/>
      <c r="E50" s="71"/>
      <c r="G50" s="25" t="s">
        <v>216</v>
      </c>
    </row>
    <row r="51" spans="1:7" ht="12.75">
      <c r="A51" s="178" t="s">
        <v>217</v>
      </c>
      <c r="B51" s="71"/>
      <c r="C51" s="71"/>
      <c r="D51" s="71"/>
      <c r="E51" s="71"/>
      <c r="F51" s="62"/>
      <c r="G51" s="63" t="s">
        <v>169</v>
      </c>
    </row>
    <row r="52" spans="1:7" ht="12.75">
      <c r="A52" s="178" t="s">
        <v>218</v>
      </c>
      <c r="B52" s="71"/>
      <c r="C52" s="71"/>
      <c r="D52" s="71"/>
      <c r="E52" s="71"/>
      <c r="F52" s="62"/>
      <c r="G52" s="64" t="s">
        <v>168</v>
      </c>
    </row>
  </sheetData>
  <sheetProtection/>
  <mergeCells count="46">
    <mergeCell ref="A43:E43"/>
    <mergeCell ref="A44:A48"/>
    <mergeCell ref="C44:E44"/>
    <mergeCell ref="C45:E45"/>
    <mergeCell ref="C46:E46"/>
    <mergeCell ref="C47:E47"/>
    <mergeCell ref="C48:E48"/>
    <mergeCell ref="B35:B42"/>
    <mergeCell ref="C35:E35"/>
    <mergeCell ref="C36:C42"/>
    <mergeCell ref="D36:E36"/>
    <mergeCell ref="D37:D40"/>
    <mergeCell ref="D41:D42"/>
    <mergeCell ref="B30:B34"/>
    <mergeCell ref="C30:E30"/>
    <mergeCell ref="C31:C34"/>
    <mergeCell ref="D31:E31"/>
    <mergeCell ref="D32:D33"/>
    <mergeCell ref="B24:B29"/>
    <mergeCell ref="C24:E24"/>
    <mergeCell ref="C25:C29"/>
    <mergeCell ref="D25:E25"/>
    <mergeCell ref="D26:D28"/>
    <mergeCell ref="B16:B23"/>
    <mergeCell ref="C16:E16"/>
    <mergeCell ref="C17:C23"/>
    <mergeCell ref="D17:E17"/>
    <mergeCell ref="D18:D21"/>
    <mergeCell ref="D22:D23"/>
    <mergeCell ref="A6:E6"/>
    <mergeCell ref="A7:E7"/>
    <mergeCell ref="A8:A42"/>
    <mergeCell ref="B8:B15"/>
    <mergeCell ref="C8:E8"/>
    <mergeCell ref="C9:C15"/>
    <mergeCell ref="D9:E9"/>
    <mergeCell ref="D10:D11"/>
    <mergeCell ref="D12:D13"/>
    <mergeCell ref="D14:D15"/>
    <mergeCell ref="H1:I1"/>
    <mergeCell ref="A2:I2"/>
    <mergeCell ref="A4:E5"/>
    <mergeCell ref="G4:G5"/>
    <mergeCell ref="H4:H5"/>
    <mergeCell ref="I4:I5"/>
    <mergeCell ref="F4:F5"/>
  </mergeCells>
  <conditionalFormatting sqref="I7:I48">
    <cfRule type="cellIs" priority="1" dxfId="118" operator="greaterThan" stopIfTrue="1">
      <formula>0</formula>
    </cfRule>
    <cfRule type="cellIs" priority="2" dxfId="117" operator="lessThan" stopIfTrue="1">
      <formula>0</formula>
    </cfRule>
  </conditionalFormatting>
  <printOptions/>
  <pageMargins left="0.3937007874015748" right="0.1968503937007874" top="0.1968503937007874" bottom="0.1968503937007874" header="0.11811023622047245" footer="0.11811023622047245"/>
  <pageSetup fitToHeight="1" fitToWidth="1" horizontalDpi="600" verticalDpi="600" orientation="portrait" paperSize="9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A1:I46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5" customWidth="1"/>
    <col min="2" max="2" width="35.75390625" style="25" customWidth="1"/>
    <col min="3" max="3" width="3.75390625" style="25" customWidth="1"/>
    <col min="4" max="5" width="25.75390625" style="25" customWidth="1"/>
    <col min="6" max="6" width="3.75390625" style="25" customWidth="1"/>
    <col min="7" max="7" width="9.75390625" style="26" customWidth="1"/>
    <col min="8" max="9" width="9.75390625" style="25" customWidth="1"/>
    <col min="10" max="10" width="7.625" style="25" customWidth="1"/>
    <col min="11" max="11" width="9.125" style="25" customWidth="1"/>
    <col min="12" max="12" width="11.125" style="25" bestFit="1" customWidth="1"/>
    <col min="13" max="16384" width="9.125" style="25" customWidth="1"/>
  </cols>
  <sheetData>
    <row r="1" spans="8:9" ht="12" customHeight="1">
      <c r="H1" s="292" t="s">
        <v>138</v>
      </c>
      <c r="I1" s="292"/>
    </row>
    <row r="2" spans="1:9" ht="32.25" customHeight="1">
      <c r="A2" s="293" t="s">
        <v>208</v>
      </c>
      <c r="B2" s="293"/>
      <c r="C2" s="293"/>
      <c r="D2" s="293"/>
      <c r="E2" s="293"/>
      <c r="F2" s="293"/>
      <c r="G2" s="293"/>
      <c r="H2" s="293"/>
      <c r="I2" s="293"/>
    </row>
    <row r="3" spans="1:9" ht="12.75">
      <c r="A3" s="27"/>
      <c r="B3" s="27"/>
      <c r="C3" s="27"/>
      <c r="D3" s="27"/>
      <c r="E3" s="27"/>
      <c r="F3" s="27"/>
      <c r="G3" s="28"/>
      <c r="H3" s="27"/>
      <c r="I3" s="27"/>
    </row>
    <row r="4" spans="1:9" ht="34.5" customHeight="1">
      <c r="A4" s="276" t="s">
        <v>1</v>
      </c>
      <c r="B4" s="276"/>
      <c r="C4" s="276"/>
      <c r="D4" s="276"/>
      <c r="E4" s="276"/>
      <c r="F4" s="280" t="s">
        <v>0</v>
      </c>
      <c r="G4" s="266">
        <v>2022</v>
      </c>
      <c r="H4" s="282">
        <v>2023</v>
      </c>
      <c r="I4" s="266" t="s">
        <v>12</v>
      </c>
    </row>
    <row r="5" spans="1:9" ht="10.5" customHeight="1">
      <c r="A5" s="276"/>
      <c r="B5" s="276"/>
      <c r="C5" s="276"/>
      <c r="D5" s="276"/>
      <c r="E5" s="276"/>
      <c r="F5" s="281"/>
      <c r="G5" s="275"/>
      <c r="H5" s="283"/>
      <c r="I5" s="275"/>
    </row>
    <row r="6" spans="1:9" ht="14.25" customHeight="1" thickBot="1">
      <c r="A6" s="265" t="s">
        <v>2</v>
      </c>
      <c r="B6" s="265"/>
      <c r="C6" s="265"/>
      <c r="D6" s="265"/>
      <c r="E6" s="265"/>
      <c r="F6" s="201" t="s">
        <v>3</v>
      </c>
      <c r="G6" s="201">
        <v>1</v>
      </c>
      <c r="H6" s="201">
        <v>2</v>
      </c>
      <c r="I6" s="201">
        <v>3</v>
      </c>
    </row>
    <row r="7" spans="1:9" ht="30" customHeight="1" thickBot="1">
      <c r="A7" s="273" t="s">
        <v>139</v>
      </c>
      <c r="B7" s="274"/>
      <c r="C7" s="274"/>
      <c r="D7" s="274"/>
      <c r="E7" s="274"/>
      <c r="F7" s="30">
        <v>1</v>
      </c>
      <c r="G7" s="31">
        <f>G8+G21+G25</f>
        <v>605616</v>
      </c>
      <c r="H7" s="31">
        <f>H8+H21+H25</f>
        <v>709298</v>
      </c>
      <c r="I7" s="32">
        <f>H7/G7*100%-100%</f>
        <v>0.17120089297508656</v>
      </c>
    </row>
    <row r="8" spans="1:9" ht="12.75" customHeight="1">
      <c r="A8" s="317" t="s">
        <v>87</v>
      </c>
      <c r="B8" s="309" t="s">
        <v>7</v>
      </c>
      <c r="C8" s="318" t="s">
        <v>4</v>
      </c>
      <c r="D8" s="318"/>
      <c r="E8" s="318"/>
      <c r="F8" s="65">
        <v>2</v>
      </c>
      <c r="G8" s="34">
        <f>G10+G12+G15+G17</f>
        <v>448802</v>
      </c>
      <c r="H8" s="35">
        <f>H10+H12+H15+H17</f>
        <v>528257</v>
      </c>
      <c r="I8" s="36">
        <f aca="true" t="shared" si="0" ref="I8:I42">H8/G8*100%-100%</f>
        <v>0.17703798111416624</v>
      </c>
    </row>
    <row r="9" spans="1:9" ht="15" customHeight="1">
      <c r="A9" s="278"/>
      <c r="B9" s="308"/>
      <c r="C9" s="299" t="s">
        <v>5</v>
      </c>
      <c r="D9" s="272" t="s">
        <v>6</v>
      </c>
      <c r="E9" s="272"/>
      <c r="F9" s="37">
        <v>3</v>
      </c>
      <c r="G9" s="38">
        <f>G11+G13+G16+G18+G19+G20</f>
        <v>402613</v>
      </c>
      <c r="H9" s="39">
        <f>H11+H13+H16+H18+H19+H20</f>
        <v>471474</v>
      </c>
      <c r="I9" s="40">
        <f t="shared" si="0"/>
        <v>0.17103521247451026</v>
      </c>
    </row>
    <row r="10" spans="1:9" ht="12.75" customHeight="1">
      <c r="A10" s="278"/>
      <c r="B10" s="308"/>
      <c r="C10" s="300"/>
      <c r="D10" s="286" t="s">
        <v>14</v>
      </c>
      <c r="E10" s="197" t="s">
        <v>8</v>
      </c>
      <c r="F10" s="37">
        <v>4</v>
      </c>
      <c r="G10" s="42">
        <v>8791</v>
      </c>
      <c r="H10" s="43">
        <f>'4.1'!H10</f>
        <v>7793</v>
      </c>
      <c r="I10" s="40">
        <f t="shared" si="0"/>
        <v>-0.11352519622341029</v>
      </c>
    </row>
    <row r="11" spans="1:9" ht="12.75">
      <c r="A11" s="278"/>
      <c r="B11" s="308"/>
      <c r="C11" s="300"/>
      <c r="D11" s="286"/>
      <c r="E11" s="44" t="s">
        <v>6</v>
      </c>
      <c r="F11" s="37">
        <v>5</v>
      </c>
      <c r="G11" s="42">
        <v>7936</v>
      </c>
      <c r="H11" s="43">
        <f>'4.1'!H11</f>
        <v>7138</v>
      </c>
      <c r="I11" s="40">
        <f t="shared" si="0"/>
        <v>-0.100554435483871</v>
      </c>
    </row>
    <row r="12" spans="1:9" ht="15" customHeight="1">
      <c r="A12" s="278"/>
      <c r="B12" s="308"/>
      <c r="C12" s="300"/>
      <c r="D12" s="265" t="s">
        <v>16</v>
      </c>
      <c r="E12" s="196" t="s">
        <v>8</v>
      </c>
      <c r="F12" s="37">
        <v>6</v>
      </c>
      <c r="G12" s="42">
        <v>114484</v>
      </c>
      <c r="H12" s="43">
        <f>'4.1'!H26</f>
        <v>129413</v>
      </c>
      <c r="I12" s="40">
        <f t="shared" si="0"/>
        <v>0.13040250165962064</v>
      </c>
    </row>
    <row r="13" spans="1:9" ht="15" customHeight="1">
      <c r="A13" s="278"/>
      <c r="B13" s="308"/>
      <c r="C13" s="300"/>
      <c r="D13" s="284"/>
      <c r="E13" s="44" t="s">
        <v>6</v>
      </c>
      <c r="F13" s="37">
        <v>7</v>
      </c>
      <c r="G13" s="42">
        <v>89850</v>
      </c>
      <c r="H13" s="43">
        <f>'4.1'!H27</f>
        <v>102818</v>
      </c>
      <c r="I13" s="40">
        <f t="shared" si="0"/>
        <v>0.14432943795214248</v>
      </c>
    </row>
    <row r="14" spans="1:9" ht="51">
      <c r="A14" s="278"/>
      <c r="B14" s="308"/>
      <c r="C14" s="300"/>
      <c r="D14" s="285"/>
      <c r="E14" s="44" t="s">
        <v>77</v>
      </c>
      <c r="F14" s="37">
        <v>8</v>
      </c>
      <c r="G14" s="42">
        <v>14359</v>
      </c>
      <c r="H14" s="43">
        <f>'4.1'!H28</f>
        <v>16538</v>
      </c>
      <c r="I14" s="40">
        <f t="shared" si="0"/>
        <v>0.15175151472943793</v>
      </c>
    </row>
    <row r="15" spans="1:9" ht="15" customHeight="1">
      <c r="A15" s="278"/>
      <c r="B15" s="308"/>
      <c r="C15" s="300"/>
      <c r="D15" s="302" t="s">
        <v>73</v>
      </c>
      <c r="E15" s="196" t="s">
        <v>8</v>
      </c>
      <c r="F15" s="37">
        <v>9</v>
      </c>
      <c r="G15" s="42">
        <v>81197</v>
      </c>
      <c r="H15" s="43">
        <f>'4.1'!H32</f>
        <v>92112</v>
      </c>
      <c r="I15" s="40">
        <f t="shared" si="0"/>
        <v>0.13442614874933811</v>
      </c>
    </row>
    <row r="16" spans="1:9" ht="15" customHeight="1">
      <c r="A16" s="278"/>
      <c r="B16" s="308"/>
      <c r="C16" s="300"/>
      <c r="D16" s="303"/>
      <c r="E16" s="44" t="s">
        <v>6</v>
      </c>
      <c r="F16" s="37">
        <v>10</v>
      </c>
      <c r="G16" s="42">
        <v>80406</v>
      </c>
      <c r="H16" s="43">
        <f>'4.1'!H33</f>
        <v>91076</v>
      </c>
      <c r="I16" s="40">
        <f t="shared" si="0"/>
        <v>0.1327015396860931</v>
      </c>
    </row>
    <row r="17" spans="1:9" ht="12.75">
      <c r="A17" s="278"/>
      <c r="B17" s="308"/>
      <c r="C17" s="300"/>
      <c r="D17" s="296" t="s">
        <v>17</v>
      </c>
      <c r="E17" s="197" t="s">
        <v>8</v>
      </c>
      <c r="F17" s="37">
        <v>11</v>
      </c>
      <c r="G17" s="42">
        <v>244330</v>
      </c>
      <c r="H17" s="43">
        <f>'4.1'!H37</f>
        <v>298939</v>
      </c>
      <c r="I17" s="40">
        <f t="shared" si="0"/>
        <v>0.22350509556747022</v>
      </c>
    </row>
    <row r="18" spans="1:9" ht="25.5">
      <c r="A18" s="278"/>
      <c r="B18" s="308"/>
      <c r="C18" s="300"/>
      <c r="D18" s="297"/>
      <c r="E18" s="44" t="s">
        <v>83</v>
      </c>
      <c r="F18" s="37">
        <v>12</v>
      </c>
      <c r="G18" s="42">
        <v>20335</v>
      </c>
      <c r="H18" s="43">
        <f>'4.1'!H38</f>
        <v>21898</v>
      </c>
      <c r="I18" s="40">
        <f t="shared" si="0"/>
        <v>0.07686255224981564</v>
      </c>
    </row>
    <row r="19" spans="1:9" ht="25.5">
      <c r="A19" s="278"/>
      <c r="B19" s="308"/>
      <c r="C19" s="300"/>
      <c r="D19" s="297"/>
      <c r="E19" s="44" t="s">
        <v>84</v>
      </c>
      <c r="F19" s="37">
        <v>13</v>
      </c>
      <c r="G19" s="42">
        <v>193640</v>
      </c>
      <c r="H19" s="43">
        <f>'4.1'!H39</f>
        <v>234250</v>
      </c>
      <c r="I19" s="40">
        <f t="shared" si="0"/>
        <v>0.20971906630861392</v>
      </c>
    </row>
    <row r="20" spans="1:9" ht="25.5">
      <c r="A20" s="278"/>
      <c r="B20" s="277"/>
      <c r="C20" s="300"/>
      <c r="D20" s="298"/>
      <c r="E20" s="44" t="s">
        <v>85</v>
      </c>
      <c r="F20" s="37">
        <v>14</v>
      </c>
      <c r="G20" s="42">
        <v>10446</v>
      </c>
      <c r="H20" s="43">
        <f>'4.1'!H40</f>
        <v>14294</v>
      </c>
      <c r="I20" s="40">
        <f t="shared" si="0"/>
        <v>0.3683706681983534</v>
      </c>
    </row>
    <row r="21" spans="1:9" ht="15" customHeight="1">
      <c r="A21" s="278"/>
      <c r="B21" s="307" t="s">
        <v>11</v>
      </c>
      <c r="C21" s="310" t="s">
        <v>15</v>
      </c>
      <c r="D21" s="302"/>
      <c r="E21" s="202" t="s">
        <v>4</v>
      </c>
      <c r="F21" s="37">
        <v>15</v>
      </c>
      <c r="G21" s="42">
        <v>35395</v>
      </c>
      <c r="H21" s="43">
        <f>'4.1'!H18</f>
        <v>42287</v>
      </c>
      <c r="I21" s="40">
        <f t="shared" si="0"/>
        <v>0.19471676790507142</v>
      </c>
    </row>
    <row r="22" spans="1:9" ht="25.5">
      <c r="A22" s="278"/>
      <c r="B22" s="308"/>
      <c r="C22" s="311"/>
      <c r="D22" s="312"/>
      <c r="E22" s="44" t="s">
        <v>83</v>
      </c>
      <c r="F22" s="37">
        <v>16</v>
      </c>
      <c r="G22" s="42">
        <v>322</v>
      </c>
      <c r="H22" s="43">
        <f>'4.1'!H19</f>
        <v>263</v>
      </c>
      <c r="I22" s="40">
        <f t="shared" si="0"/>
        <v>-0.18322981366459623</v>
      </c>
    </row>
    <row r="23" spans="1:9" ht="25.5">
      <c r="A23" s="278"/>
      <c r="B23" s="308"/>
      <c r="C23" s="311"/>
      <c r="D23" s="312"/>
      <c r="E23" s="44" t="s">
        <v>84</v>
      </c>
      <c r="F23" s="37">
        <v>17</v>
      </c>
      <c r="G23" s="42">
        <v>32337</v>
      </c>
      <c r="H23" s="43">
        <f>'4.1'!H20</f>
        <v>34179</v>
      </c>
      <c r="I23" s="40">
        <f t="shared" si="0"/>
        <v>0.05696261248724377</v>
      </c>
    </row>
    <row r="24" spans="1:9" ht="38.25">
      <c r="A24" s="278"/>
      <c r="B24" s="277"/>
      <c r="C24" s="313"/>
      <c r="D24" s="303"/>
      <c r="E24" s="44" t="s">
        <v>86</v>
      </c>
      <c r="F24" s="37">
        <v>18</v>
      </c>
      <c r="G24" s="42">
        <v>4192</v>
      </c>
      <c r="H24" s="43">
        <f>'4.1'!H21</f>
        <v>2773</v>
      </c>
      <c r="I24" s="40">
        <f t="shared" si="0"/>
        <v>-0.3385019083969466</v>
      </c>
    </row>
    <row r="25" spans="1:9" ht="15" customHeight="1">
      <c r="A25" s="278"/>
      <c r="B25" s="307" t="s">
        <v>79</v>
      </c>
      <c r="C25" s="286" t="s">
        <v>72</v>
      </c>
      <c r="D25" s="286"/>
      <c r="E25" s="200" t="s">
        <v>4</v>
      </c>
      <c r="F25" s="37">
        <v>19</v>
      </c>
      <c r="G25" s="42">
        <v>121419</v>
      </c>
      <c r="H25" s="43">
        <f>'4.1'!H12</f>
        <v>138754</v>
      </c>
      <c r="I25" s="40">
        <f t="shared" si="0"/>
        <v>0.1427700771707887</v>
      </c>
    </row>
    <row r="26" spans="1:9" ht="13.5" thickBot="1">
      <c r="A26" s="278"/>
      <c r="B26" s="308"/>
      <c r="C26" s="265"/>
      <c r="D26" s="265"/>
      <c r="E26" s="68" t="s">
        <v>6</v>
      </c>
      <c r="F26" s="206">
        <v>20</v>
      </c>
      <c r="G26" s="70">
        <v>116572</v>
      </c>
      <c r="H26" s="59">
        <f>'4.1'!H13</f>
        <v>134713</v>
      </c>
      <c r="I26" s="53">
        <f t="shared" si="0"/>
        <v>0.15562056068352614</v>
      </c>
    </row>
    <row r="27" spans="1:9" ht="30" customHeight="1" thickBot="1">
      <c r="A27" s="273" t="s">
        <v>140</v>
      </c>
      <c r="B27" s="274"/>
      <c r="C27" s="274"/>
      <c r="D27" s="274"/>
      <c r="E27" s="274"/>
      <c r="F27" s="30">
        <v>21</v>
      </c>
      <c r="G27" s="31">
        <f>G28+G37+G40</f>
        <v>79020</v>
      </c>
      <c r="H27" s="31">
        <f>H28+H37+H40</f>
        <v>86449</v>
      </c>
      <c r="I27" s="32">
        <f t="shared" si="0"/>
        <v>0.09401417362692999</v>
      </c>
    </row>
    <row r="28" spans="1:9" ht="12.75" customHeight="1">
      <c r="A28" s="304" t="s">
        <v>87</v>
      </c>
      <c r="B28" s="277" t="s">
        <v>81</v>
      </c>
      <c r="C28" s="277" t="s">
        <v>4</v>
      </c>
      <c r="D28" s="277"/>
      <c r="E28" s="277"/>
      <c r="F28" s="207">
        <v>22</v>
      </c>
      <c r="G28" s="34">
        <f>G30+G32+G34</f>
        <v>39681</v>
      </c>
      <c r="H28" s="35">
        <f>H30+H32+H34</f>
        <v>41981</v>
      </c>
      <c r="I28" s="36">
        <f t="shared" si="0"/>
        <v>0.0579622489352587</v>
      </c>
    </row>
    <row r="29" spans="1:9" ht="15" customHeight="1">
      <c r="A29" s="305"/>
      <c r="B29" s="269"/>
      <c r="C29" s="270" t="s">
        <v>5</v>
      </c>
      <c r="D29" s="272" t="s">
        <v>82</v>
      </c>
      <c r="E29" s="272"/>
      <c r="F29" s="37">
        <v>23</v>
      </c>
      <c r="G29" s="38">
        <f>G31+G33+G36</f>
        <v>38801</v>
      </c>
      <c r="H29" s="39">
        <f>H31+H33+H36</f>
        <v>41054</v>
      </c>
      <c r="I29" s="40">
        <f t="shared" si="0"/>
        <v>0.05806551377541824</v>
      </c>
    </row>
    <row r="30" spans="1:9" ht="12.75">
      <c r="A30" s="305"/>
      <c r="B30" s="269"/>
      <c r="C30" s="270"/>
      <c r="D30" s="286" t="s">
        <v>16</v>
      </c>
      <c r="E30" s="196" t="s">
        <v>8</v>
      </c>
      <c r="F30" s="37">
        <v>24</v>
      </c>
      <c r="G30" s="42">
        <v>12480</v>
      </c>
      <c r="H30" s="43">
        <f>'4.1'!H29+'4.1'!H46</f>
        <v>13521</v>
      </c>
      <c r="I30" s="40">
        <f t="shared" si="0"/>
        <v>0.08341346153846163</v>
      </c>
    </row>
    <row r="31" spans="1:9" ht="25.5">
      <c r="A31" s="305"/>
      <c r="B31" s="269"/>
      <c r="C31" s="270"/>
      <c r="D31" s="286"/>
      <c r="E31" s="44" t="s">
        <v>82</v>
      </c>
      <c r="F31" s="37">
        <v>25</v>
      </c>
      <c r="G31" s="42">
        <v>12277</v>
      </c>
      <c r="H31" s="43">
        <f>'4.1'!H46</f>
        <v>13340</v>
      </c>
      <c r="I31" s="40">
        <f t="shared" si="0"/>
        <v>0.08658467052211449</v>
      </c>
    </row>
    <row r="32" spans="1:9" ht="12.75" customHeight="1">
      <c r="A32" s="305"/>
      <c r="B32" s="269"/>
      <c r="C32" s="270"/>
      <c r="D32" s="286" t="s">
        <v>73</v>
      </c>
      <c r="E32" s="196" t="s">
        <v>8</v>
      </c>
      <c r="F32" s="37">
        <v>26</v>
      </c>
      <c r="G32" s="42">
        <v>3490</v>
      </c>
      <c r="H32" s="43">
        <f>'4.1'!H34+'4.1'!H47</f>
        <v>4038</v>
      </c>
      <c r="I32" s="40">
        <f t="shared" si="0"/>
        <v>0.1570200573065903</v>
      </c>
    </row>
    <row r="33" spans="1:9" ht="25.5">
      <c r="A33" s="305"/>
      <c r="B33" s="269"/>
      <c r="C33" s="270"/>
      <c r="D33" s="286"/>
      <c r="E33" s="44" t="s">
        <v>82</v>
      </c>
      <c r="F33" s="37">
        <v>27</v>
      </c>
      <c r="G33" s="42">
        <v>3440</v>
      </c>
      <c r="H33" s="43">
        <f>'4.1'!H47</f>
        <v>4011</v>
      </c>
      <c r="I33" s="40">
        <f t="shared" si="0"/>
        <v>0.1659883720930233</v>
      </c>
    </row>
    <row r="34" spans="1:9" ht="12.75">
      <c r="A34" s="305"/>
      <c r="B34" s="269"/>
      <c r="C34" s="270"/>
      <c r="D34" s="272" t="s">
        <v>17</v>
      </c>
      <c r="E34" s="197" t="s">
        <v>8</v>
      </c>
      <c r="F34" s="37">
        <v>28</v>
      </c>
      <c r="G34" s="42">
        <v>23711</v>
      </c>
      <c r="H34" s="43">
        <f>'4.1'!H41+'4.1'!H48</f>
        <v>24422</v>
      </c>
      <c r="I34" s="40">
        <f t="shared" si="0"/>
        <v>0.029986082409008574</v>
      </c>
    </row>
    <row r="35" spans="1:9" ht="12.75">
      <c r="A35" s="305"/>
      <c r="B35" s="269"/>
      <c r="C35" s="270"/>
      <c r="D35" s="272"/>
      <c r="E35" s="44" t="s">
        <v>6</v>
      </c>
      <c r="F35" s="37">
        <v>29</v>
      </c>
      <c r="G35" s="42">
        <v>95</v>
      </c>
      <c r="H35" s="43">
        <f>'4.1'!H42</f>
        <v>65</v>
      </c>
      <c r="I35" s="40">
        <f t="shared" si="0"/>
        <v>-0.3157894736842105</v>
      </c>
    </row>
    <row r="36" spans="1:9" ht="25.5">
      <c r="A36" s="305"/>
      <c r="B36" s="269"/>
      <c r="C36" s="270"/>
      <c r="D36" s="272"/>
      <c r="E36" s="44" t="s">
        <v>82</v>
      </c>
      <c r="F36" s="37">
        <v>30</v>
      </c>
      <c r="G36" s="42">
        <v>23084</v>
      </c>
      <c r="H36" s="43">
        <f>'4.1'!H48</f>
        <v>23703</v>
      </c>
      <c r="I36" s="40">
        <f t="shared" si="0"/>
        <v>0.02681511003292325</v>
      </c>
    </row>
    <row r="37" spans="1:9" ht="15" customHeight="1">
      <c r="A37" s="305"/>
      <c r="B37" s="307" t="s">
        <v>13</v>
      </c>
      <c r="C37" s="310" t="s">
        <v>15</v>
      </c>
      <c r="D37" s="302"/>
      <c r="E37" s="202" t="s">
        <v>8</v>
      </c>
      <c r="F37" s="37">
        <v>33</v>
      </c>
      <c r="G37" s="42">
        <v>6786</v>
      </c>
      <c r="H37" s="43">
        <f>'4.1'!H22+'4.1'!H45</f>
        <v>9039</v>
      </c>
      <c r="I37" s="40">
        <f t="shared" si="0"/>
        <v>0.3320070733863838</v>
      </c>
    </row>
    <row r="38" spans="1:9" ht="12.75">
      <c r="A38" s="305"/>
      <c r="B38" s="308"/>
      <c r="C38" s="311"/>
      <c r="D38" s="312"/>
      <c r="E38" s="44" t="s">
        <v>6</v>
      </c>
      <c r="F38" s="37">
        <v>34</v>
      </c>
      <c r="G38" s="42">
        <v>130</v>
      </c>
      <c r="H38" s="43">
        <f>'4.1'!H23</f>
        <v>111</v>
      </c>
      <c r="I38" s="40">
        <f t="shared" si="0"/>
        <v>-0.1461538461538462</v>
      </c>
    </row>
    <row r="39" spans="1:9" ht="25.5">
      <c r="A39" s="305"/>
      <c r="B39" s="277"/>
      <c r="C39" s="313"/>
      <c r="D39" s="303"/>
      <c r="E39" s="44" t="s">
        <v>82</v>
      </c>
      <c r="F39" s="37">
        <v>35</v>
      </c>
      <c r="G39" s="42">
        <v>6297</v>
      </c>
      <c r="H39" s="43">
        <f>'4.1'!H45</f>
        <v>7465</v>
      </c>
      <c r="I39" s="40">
        <f t="shared" si="0"/>
        <v>0.1854851516595204</v>
      </c>
    </row>
    <row r="40" spans="1:9" ht="15" customHeight="1">
      <c r="A40" s="305"/>
      <c r="B40" s="307" t="s">
        <v>10</v>
      </c>
      <c r="C40" s="310" t="s">
        <v>72</v>
      </c>
      <c r="D40" s="302"/>
      <c r="E40" s="202" t="s">
        <v>8</v>
      </c>
      <c r="F40" s="37">
        <v>38</v>
      </c>
      <c r="G40" s="42">
        <v>32553</v>
      </c>
      <c r="H40" s="43">
        <f>'4.1'!H14+'4.1'!H44</f>
        <v>35429</v>
      </c>
      <c r="I40" s="40">
        <f t="shared" si="0"/>
        <v>0.08834823211378362</v>
      </c>
    </row>
    <row r="41" spans="1:9" ht="12.75">
      <c r="A41" s="305"/>
      <c r="B41" s="308"/>
      <c r="C41" s="311"/>
      <c r="D41" s="312"/>
      <c r="E41" s="44" t="s">
        <v>6</v>
      </c>
      <c r="F41" s="37">
        <v>39</v>
      </c>
      <c r="G41" s="42">
        <v>11</v>
      </c>
      <c r="H41" s="43">
        <f>'4.1'!H15</f>
        <v>7</v>
      </c>
      <c r="I41" s="40">
        <f t="shared" si="0"/>
        <v>-0.36363636363636365</v>
      </c>
    </row>
    <row r="42" spans="1:9" ht="26.25" thickBot="1">
      <c r="A42" s="306"/>
      <c r="B42" s="314"/>
      <c r="C42" s="315"/>
      <c r="D42" s="316"/>
      <c r="E42" s="50" t="s">
        <v>82</v>
      </c>
      <c r="F42" s="51">
        <v>40</v>
      </c>
      <c r="G42" s="70">
        <v>32367</v>
      </c>
      <c r="H42" s="59">
        <f>'4.1'!H44</f>
        <v>34747</v>
      </c>
      <c r="I42" s="53">
        <f t="shared" si="0"/>
        <v>0.07353168350480432</v>
      </c>
    </row>
    <row r="43" ht="30" customHeight="1"/>
    <row r="44" spans="1:7" ht="12.75">
      <c r="A44" s="178" t="s">
        <v>215</v>
      </c>
      <c r="B44" s="71"/>
      <c r="C44" s="71"/>
      <c r="D44" s="71"/>
      <c r="G44" s="25" t="s">
        <v>216</v>
      </c>
    </row>
    <row r="45" spans="1:7" ht="12.75">
      <c r="A45" s="178" t="s">
        <v>217</v>
      </c>
      <c r="B45" s="71"/>
      <c r="C45" s="71"/>
      <c r="D45" s="71"/>
      <c r="G45" s="63" t="s">
        <v>169</v>
      </c>
    </row>
    <row r="46" spans="1:7" ht="12.75">
      <c r="A46" s="178" t="s">
        <v>218</v>
      </c>
      <c r="B46" s="71"/>
      <c r="C46" s="71"/>
      <c r="D46" s="71"/>
      <c r="G46" s="64" t="s">
        <v>168</v>
      </c>
    </row>
  </sheetData>
  <sheetProtection/>
  <mergeCells count="35">
    <mergeCell ref="C37:D39"/>
    <mergeCell ref="B40:B42"/>
    <mergeCell ref="C40:D42"/>
    <mergeCell ref="A27:E27"/>
    <mergeCell ref="A28:A42"/>
    <mergeCell ref="B28:B36"/>
    <mergeCell ref="C28:E28"/>
    <mergeCell ref="C29:C36"/>
    <mergeCell ref="D29:E29"/>
    <mergeCell ref="D30:D31"/>
    <mergeCell ref="D32:D33"/>
    <mergeCell ref="D34:D36"/>
    <mergeCell ref="B37:B39"/>
    <mergeCell ref="D12:D14"/>
    <mergeCell ref="D15:D16"/>
    <mergeCell ref="D17:D20"/>
    <mergeCell ref="B21:B24"/>
    <mergeCell ref="C21:D24"/>
    <mergeCell ref="B25:B26"/>
    <mergeCell ref="C25:D26"/>
    <mergeCell ref="A6:E6"/>
    <mergeCell ref="A7:E7"/>
    <mergeCell ref="A8:A26"/>
    <mergeCell ref="B8:B20"/>
    <mergeCell ref="C8:E8"/>
    <mergeCell ref="C9:C20"/>
    <mergeCell ref="D9:E9"/>
    <mergeCell ref="D10:D11"/>
    <mergeCell ref="H1:I1"/>
    <mergeCell ref="A2:I2"/>
    <mergeCell ref="A4:E5"/>
    <mergeCell ref="G4:G5"/>
    <mergeCell ref="H4:H5"/>
    <mergeCell ref="I4:I5"/>
    <mergeCell ref="F4:F5"/>
  </mergeCells>
  <conditionalFormatting sqref="I7:I42">
    <cfRule type="cellIs" priority="1" dxfId="118" operator="greaterThan" stopIfTrue="1">
      <formula>0</formula>
    </cfRule>
    <cfRule type="cellIs" priority="2" dxfId="117" operator="lessThan" stopIfTrue="1">
      <formula>0</formula>
    </cfRule>
  </conditionalFormatting>
  <printOptions/>
  <pageMargins left="0.3937007874015748" right="0.1968503937007874" top="0.1968503937007874" bottom="0.1968503937007874" header="0.11811023622047245" footer="0.11811023622047245"/>
  <pageSetup fitToHeight="1" fitToWidth="1" horizontalDpi="600" verticalDpi="600" orientation="portrait" paperSize="9" scale="1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GX73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5.75390625" style="72" customWidth="1"/>
    <col min="2" max="2" width="3.75390625" style="72" customWidth="1"/>
    <col min="3" max="26" width="9.75390625" style="72" customWidth="1"/>
    <col min="27" max="16384" width="9.125" style="72" customWidth="1"/>
  </cols>
  <sheetData>
    <row r="1" spans="25:26" s="25" customFormat="1" ht="12" customHeight="1">
      <c r="Y1" s="292" t="s">
        <v>141</v>
      </c>
      <c r="Z1" s="292"/>
    </row>
    <row r="2" spans="1:26" s="25" customFormat="1" ht="32.25" customHeight="1">
      <c r="A2" s="293" t="s">
        <v>207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</row>
    <row r="3" spans="1:26" ht="9.75" customHeight="1" thickBo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</row>
    <row r="4" spans="1:26" s="73" customFormat="1" ht="33.75" customHeight="1" thickBot="1">
      <c r="A4" s="400" t="s">
        <v>18</v>
      </c>
      <c r="B4" s="397" t="s">
        <v>0</v>
      </c>
      <c r="C4" s="411" t="s">
        <v>143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3"/>
      <c r="O4" s="414" t="s">
        <v>144</v>
      </c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6"/>
    </row>
    <row r="5" spans="1:26" s="73" customFormat="1" ht="33.75" customHeight="1">
      <c r="A5" s="400"/>
      <c r="B5" s="398"/>
      <c r="C5" s="394" t="s">
        <v>7</v>
      </c>
      <c r="D5" s="395"/>
      <c r="E5" s="396"/>
      <c r="F5" s="401" t="s">
        <v>11</v>
      </c>
      <c r="G5" s="401"/>
      <c r="H5" s="401"/>
      <c r="I5" s="401" t="s">
        <v>79</v>
      </c>
      <c r="J5" s="401"/>
      <c r="K5" s="402"/>
      <c r="L5" s="403" t="s">
        <v>4</v>
      </c>
      <c r="M5" s="404"/>
      <c r="N5" s="405"/>
      <c r="O5" s="394" t="s">
        <v>81</v>
      </c>
      <c r="P5" s="395"/>
      <c r="Q5" s="396"/>
      <c r="R5" s="417" t="s">
        <v>13</v>
      </c>
      <c r="S5" s="395"/>
      <c r="T5" s="396"/>
      <c r="U5" s="417" t="s">
        <v>10</v>
      </c>
      <c r="V5" s="395"/>
      <c r="W5" s="418"/>
      <c r="X5" s="403" t="s">
        <v>4</v>
      </c>
      <c r="Y5" s="404"/>
      <c r="Z5" s="405"/>
    </row>
    <row r="6" spans="1:26" s="73" customFormat="1" ht="33.75" customHeight="1">
      <c r="A6" s="400"/>
      <c r="B6" s="398"/>
      <c r="C6" s="74">
        <v>2022</v>
      </c>
      <c r="D6" s="75">
        <v>2023</v>
      </c>
      <c r="E6" s="205" t="s">
        <v>219</v>
      </c>
      <c r="F6" s="77">
        <v>2022</v>
      </c>
      <c r="G6" s="77">
        <v>2023</v>
      </c>
      <c r="H6" s="205" t="s">
        <v>219</v>
      </c>
      <c r="I6" s="78">
        <v>2022</v>
      </c>
      <c r="J6" s="78">
        <v>2023</v>
      </c>
      <c r="K6" s="79" t="s">
        <v>219</v>
      </c>
      <c r="L6" s="80">
        <v>2022</v>
      </c>
      <c r="M6" s="205">
        <v>2023</v>
      </c>
      <c r="N6" s="79" t="s">
        <v>219</v>
      </c>
      <c r="O6" s="81">
        <v>2022</v>
      </c>
      <c r="P6" s="82">
        <v>2023</v>
      </c>
      <c r="Q6" s="205" t="s">
        <v>219</v>
      </c>
      <c r="R6" s="83">
        <v>2022</v>
      </c>
      <c r="S6" s="83">
        <v>2023</v>
      </c>
      <c r="T6" s="205" t="s">
        <v>219</v>
      </c>
      <c r="U6" s="84">
        <v>2022</v>
      </c>
      <c r="V6" s="84">
        <v>2023</v>
      </c>
      <c r="W6" s="79" t="s">
        <v>219</v>
      </c>
      <c r="X6" s="80">
        <v>2022</v>
      </c>
      <c r="Y6" s="205">
        <v>2023</v>
      </c>
      <c r="Z6" s="79" t="s">
        <v>219</v>
      </c>
    </row>
    <row r="7" spans="1:26" s="73" customFormat="1" ht="12.75" customHeight="1" thickBot="1">
      <c r="A7" s="208" t="s">
        <v>2</v>
      </c>
      <c r="B7" s="198" t="s">
        <v>3</v>
      </c>
      <c r="C7" s="87">
        <v>1</v>
      </c>
      <c r="D7" s="204">
        <v>2</v>
      </c>
      <c r="E7" s="204">
        <v>3</v>
      </c>
      <c r="F7" s="204">
        <v>4</v>
      </c>
      <c r="G7" s="204">
        <v>5</v>
      </c>
      <c r="H7" s="204">
        <v>6</v>
      </c>
      <c r="I7" s="204">
        <v>7</v>
      </c>
      <c r="J7" s="204">
        <v>8</v>
      </c>
      <c r="K7" s="89">
        <v>9</v>
      </c>
      <c r="L7" s="87">
        <v>10</v>
      </c>
      <c r="M7" s="204">
        <v>11</v>
      </c>
      <c r="N7" s="89">
        <v>12</v>
      </c>
      <c r="O7" s="87">
        <v>13</v>
      </c>
      <c r="P7" s="204">
        <v>14</v>
      </c>
      <c r="Q7" s="204">
        <v>15</v>
      </c>
      <c r="R7" s="204">
        <v>16</v>
      </c>
      <c r="S7" s="204">
        <v>17</v>
      </c>
      <c r="T7" s="204">
        <v>18</v>
      </c>
      <c r="U7" s="204">
        <v>19</v>
      </c>
      <c r="V7" s="204">
        <v>20</v>
      </c>
      <c r="W7" s="89">
        <v>21</v>
      </c>
      <c r="X7" s="87">
        <v>22</v>
      </c>
      <c r="Y7" s="204">
        <v>23</v>
      </c>
      <c r="Z7" s="89">
        <v>24</v>
      </c>
    </row>
    <row r="8" spans="1:26" s="25" customFormat="1" ht="15" customHeight="1">
      <c r="A8" s="90" t="s">
        <v>19</v>
      </c>
      <c r="B8" s="203">
        <v>1</v>
      </c>
      <c r="C8" s="235"/>
      <c r="D8" s="92"/>
      <c r="E8" s="93"/>
      <c r="F8" s="94"/>
      <c r="G8" s="94"/>
      <c r="H8" s="93"/>
      <c r="I8" s="95"/>
      <c r="J8" s="95"/>
      <c r="K8" s="96"/>
      <c r="L8" s="97"/>
      <c r="M8" s="98"/>
      <c r="N8" s="99"/>
      <c r="O8" s="100"/>
      <c r="P8" s="101"/>
      <c r="Q8" s="93"/>
      <c r="R8" s="102"/>
      <c r="S8" s="102"/>
      <c r="T8" s="93"/>
      <c r="U8" s="103"/>
      <c r="V8" s="103"/>
      <c r="W8" s="96"/>
      <c r="X8" s="230"/>
      <c r="Y8" s="98"/>
      <c r="Z8" s="96"/>
    </row>
    <row r="9" spans="1:187" s="25" customFormat="1" ht="15" customHeight="1">
      <c r="A9" s="105" t="s">
        <v>21</v>
      </c>
      <c r="B9" s="203">
        <v>2</v>
      </c>
      <c r="C9" s="236">
        <v>16488</v>
      </c>
      <c r="D9" s="106">
        <v>17947</v>
      </c>
      <c r="E9" s="107">
        <f>D9/C9*100%-100%</f>
        <v>0.08848859776807383</v>
      </c>
      <c r="F9" s="108">
        <v>677</v>
      </c>
      <c r="G9" s="108">
        <v>975</v>
      </c>
      <c r="H9" s="107">
        <f>G9/F9*100%-100%</f>
        <v>0.44017725258493345</v>
      </c>
      <c r="I9" s="109">
        <v>3504</v>
      </c>
      <c r="J9" s="109">
        <v>6159</v>
      </c>
      <c r="K9" s="110">
        <f>J9/I9*100%-100%</f>
        <v>0.7577054794520548</v>
      </c>
      <c r="L9" s="47">
        <f>C9+F9+I9</f>
        <v>20669</v>
      </c>
      <c r="M9" s="48">
        <f>D9+G9+J9</f>
        <v>25081</v>
      </c>
      <c r="N9" s="111">
        <f>M9/L9*100%-100%</f>
        <v>0.21345977067105326</v>
      </c>
      <c r="O9" s="112">
        <v>597</v>
      </c>
      <c r="P9" s="113">
        <v>693</v>
      </c>
      <c r="Q9" s="107">
        <f>P9/O9*100%-100%</f>
        <v>0.16080402010050254</v>
      </c>
      <c r="R9" s="114"/>
      <c r="S9" s="114"/>
      <c r="T9" s="115"/>
      <c r="U9" s="116">
        <v>4080</v>
      </c>
      <c r="V9" s="116">
        <v>4808</v>
      </c>
      <c r="W9" s="111">
        <f>V9/U9*100%-100%</f>
        <v>0.17843137254901964</v>
      </c>
      <c r="X9" s="47">
        <f>O9+R9+U9</f>
        <v>4677</v>
      </c>
      <c r="Y9" s="48">
        <f>P9+S9+V9</f>
        <v>5501</v>
      </c>
      <c r="Z9" s="110">
        <f>Y9/X9*100%-100%</f>
        <v>0.17618131280735505</v>
      </c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</row>
    <row r="10" spans="1:187" s="25" customFormat="1" ht="15" customHeight="1">
      <c r="A10" s="105" t="s">
        <v>23</v>
      </c>
      <c r="B10" s="203">
        <v>3</v>
      </c>
      <c r="C10" s="236">
        <v>7167</v>
      </c>
      <c r="D10" s="106">
        <v>8554</v>
      </c>
      <c r="E10" s="107">
        <f>D10/C10*100%-100%</f>
        <v>0.19352588251709224</v>
      </c>
      <c r="F10" s="108">
        <v>271</v>
      </c>
      <c r="G10" s="108">
        <v>469</v>
      </c>
      <c r="H10" s="107">
        <f>G10/F10*100%-100%</f>
        <v>0.7306273062730628</v>
      </c>
      <c r="I10" s="109">
        <v>1816</v>
      </c>
      <c r="J10" s="109">
        <v>4199</v>
      </c>
      <c r="K10" s="110">
        <f>J10/I10*100%-100%</f>
        <v>1.3122246696035242</v>
      </c>
      <c r="L10" s="47">
        <f>C10+F10+I10</f>
        <v>9254</v>
      </c>
      <c r="M10" s="48">
        <f>D10+G10+J10</f>
        <v>13222</v>
      </c>
      <c r="N10" s="111">
        <f>M10/L10*100%-100%</f>
        <v>0.428787551329155</v>
      </c>
      <c r="O10" s="112">
        <v>443</v>
      </c>
      <c r="P10" s="113">
        <v>432</v>
      </c>
      <c r="Q10" s="107">
        <f>P10/O10*100%-100%</f>
        <v>-0.02483069977426633</v>
      </c>
      <c r="R10" s="114"/>
      <c r="S10" s="114"/>
      <c r="T10" s="115"/>
      <c r="U10" s="118"/>
      <c r="V10" s="118"/>
      <c r="W10" s="124"/>
      <c r="X10" s="47">
        <f>O10+R10+U10</f>
        <v>443</v>
      </c>
      <c r="Y10" s="48">
        <f>P10+S10+V10</f>
        <v>432</v>
      </c>
      <c r="Z10" s="110">
        <f>Y10/X10*100%-100%</f>
        <v>-0.02483069977426633</v>
      </c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</row>
    <row r="11" spans="1:187" s="25" customFormat="1" ht="15" customHeight="1">
      <c r="A11" s="105" t="s">
        <v>25</v>
      </c>
      <c r="B11" s="203">
        <v>4</v>
      </c>
      <c r="C11" s="236">
        <v>54945</v>
      </c>
      <c r="D11" s="106">
        <v>68067</v>
      </c>
      <c r="E11" s="107">
        <f>D11/C11*100%-100%</f>
        <v>0.23882063882063886</v>
      </c>
      <c r="F11" s="108">
        <v>2971</v>
      </c>
      <c r="G11" s="108">
        <v>3871</v>
      </c>
      <c r="H11" s="107">
        <f>G11/F11*100%-100%</f>
        <v>0.30292830696735096</v>
      </c>
      <c r="I11" s="109">
        <v>4758</v>
      </c>
      <c r="J11" s="109">
        <v>7695</v>
      </c>
      <c r="K11" s="110">
        <f>J11/I11*100%-100%</f>
        <v>0.6172761664564943</v>
      </c>
      <c r="L11" s="47">
        <f>C11+F11+I11</f>
        <v>62674</v>
      </c>
      <c r="M11" s="48">
        <f>D11+G11+J11</f>
        <v>79633</v>
      </c>
      <c r="N11" s="111">
        <f>M11/L11*100%-100%</f>
        <v>0.2705906755592431</v>
      </c>
      <c r="O11" s="112">
        <v>3838</v>
      </c>
      <c r="P11" s="113">
        <v>3671</v>
      </c>
      <c r="Q11" s="107">
        <f>P11/O11*100%-100%</f>
        <v>-0.04351224596143821</v>
      </c>
      <c r="R11" s="120">
        <v>974</v>
      </c>
      <c r="S11" s="120">
        <v>1675</v>
      </c>
      <c r="T11" s="107">
        <f>S11/R11*100%-100%</f>
        <v>0.7197125256673511</v>
      </c>
      <c r="U11" s="116">
        <v>5356</v>
      </c>
      <c r="V11" s="116">
        <v>5687</v>
      </c>
      <c r="W11" s="111">
        <f>V11/U11*100%-100%</f>
        <v>0.06179985063480209</v>
      </c>
      <c r="X11" s="47">
        <f>O11+R11+U11</f>
        <v>10168</v>
      </c>
      <c r="Y11" s="48">
        <f>P11+S11+V11</f>
        <v>11033</v>
      </c>
      <c r="Z11" s="110">
        <f>Y11/X11*100%-100%</f>
        <v>0.08507081038552311</v>
      </c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</row>
    <row r="12" spans="1:187" s="25" customFormat="1" ht="15" customHeight="1">
      <c r="A12" s="105" t="s">
        <v>27</v>
      </c>
      <c r="B12" s="203">
        <v>5</v>
      </c>
      <c r="C12" s="236">
        <v>8042</v>
      </c>
      <c r="D12" s="106">
        <v>11774</v>
      </c>
      <c r="E12" s="107">
        <f>D12/C12*100%-100%</f>
        <v>0.4640636657547874</v>
      </c>
      <c r="F12" s="108">
        <v>1286</v>
      </c>
      <c r="G12" s="108">
        <v>1367</v>
      </c>
      <c r="H12" s="107">
        <f>G12/F12*100%-100%</f>
        <v>0.06298600311041991</v>
      </c>
      <c r="I12" s="109">
        <v>1864</v>
      </c>
      <c r="J12" s="109">
        <v>1647</v>
      </c>
      <c r="K12" s="110">
        <f>J12/I12*100%-100%</f>
        <v>-0.11641630901287559</v>
      </c>
      <c r="L12" s="47">
        <f>C12+F12+I12</f>
        <v>11192</v>
      </c>
      <c r="M12" s="48">
        <f>D12+G12+J12</f>
        <v>14788</v>
      </c>
      <c r="N12" s="111">
        <f>M12/L12*100%-100%</f>
        <v>0.32130092923516806</v>
      </c>
      <c r="O12" s="121"/>
      <c r="P12" s="113"/>
      <c r="Q12" s="115"/>
      <c r="R12" s="114"/>
      <c r="S12" s="114"/>
      <c r="T12" s="115"/>
      <c r="U12" s="116">
        <v>2375</v>
      </c>
      <c r="V12" s="116">
        <v>1928</v>
      </c>
      <c r="W12" s="111">
        <f>V12/U12*100%-100%</f>
        <v>-0.1882105263157895</v>
      </c>
      <c r="X12" s="47">
        <f>O12+R12+U12</f>
        <v>2375</v>
      </c>
      <c r="Y12" s="48">
        <f>P12+S12+V12</f>
        <v>1928</v>
      </c>
      <c r="Z12" s="110">
        <f>Y12/X12*100%-100%</f>
        <v>-0.1882105263157895</v>
      </c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</row>
    <row r="13" spans="1:187" s="25" customFormat="1" ht="15" customHeight="1">
      <c r="A13" s="105" t="s">
        <v>29</v>
      </c>
      <c r="B13" s="203">
        <v>6</v>
      </c>
      <c r="C13" s="236">
        <v>20802</v>
      </c>
      <c r="D13" s="106">
        <v>24285</v>
      </c>
      <c r="E13" s="107">
        <f>D13/C13*100%-100%</f>
        <v>0.1674358234785116</v>
      </c>
      <c r="F13" s="108">
        <v>703</v>
      </c>
      <c r="G13" s="108">
        <v>976</v>
      </c>
      <c r="H13" s="107">
        <f>G13/F13*100%-100%</f>
        <v>0.3883357041251778</v>
      </c>
      <c r="I13" s="109">
        <v>17251</v>
      </c>
      <c r="J13" s="109">
        <v>12117</v>
      </c>
      <c r="K13" s="110">
        <f>J13/I13*100%-100%</f>
        <v>-0.2976059358877746</v>
      </c>
      <c r="L13" s="47">
        <f>C13+F13+I13</f>
        <v>38756</v>
      </c>
      <c r="M13" s="48">
        <f>D13+G13+J13</f>
        <v>37378</v>
      </c>
      <c r="N13" s="111">
        <f>M13/L13*100%-100%</f>
        <v>-0.03555578491072353</v>
      </c>
      <c r="O13" s="112">
        <v>1030</v>
      </c>
      <c r="P13" s="113">
        <v>1110</v>
      </c>
      <c r="Q13" s="107">
        <f>P13/O13*100%-100%</f>
        <v>0.07766990291262132</v>
      </c>
      <c r="R13" s="114"/>
      <c r="S13" s="114"/>
      <c r="T13" s="115"/>
      <c r="U13" s="118"/>
      <c r="V13" s="118"/>
      <c r="W13" s="124"/>
      <c r="X13" s="47">
        <f>O13+R13+U13</f>
        <v>1030</v>
      </c>
      <c r="Y13" s="48">
        <f>P13+S13+V13</f>
        <v>1110</v>
      </c>
      <c r="Z13" s="110">
        <f>Y13/X13*100%-100%</f>
        <v>0.07766990291262132</v>
      </c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</row>
    <row r="14" spans="1:187" s="25" customFormat="1" ht="15" customHeight="1">
      <c r="A14" s="105" t="s">
        <v>31</v>
      </c>
      <c r="B14" s="203">
        <v>7</v>
      </c>
      <c r="C14" s="236">
        <v>12927</v>
      </c>
      <c r="D14" s="106">
        <v>14285</v>
      </c>
      <c r="E14" s="107">
        <f>D14/C14*100%-100%</f>
        <v>0.10505144271679434</v>
      </c>
      <c r="F14" s="108">
        <v>738</v>
      </c>
      <c r="G14" s="108">
        <v>879</v>
      </c>
      <c r="H14" s="107">
        <f>G14/F14*100%-100%</f>
        <v>0.1910569105691058</v>
      </c>
      <c r="I14" s="109">
        <v>1181</v>
      </c>
      <c r="J14" s="109">
        <v>1782</v>
      </c>
      <c r="K14" s="110">
        <f>J14/I14*100%-100%</f>
        <v>0.5088907705334462</v>
      </c>
      <c r="L14" s="47">
        <f>C14+F14+I14</f>
        <v>14846</v>
      </c>
      <c r="M14" s="48">
        <f>D14+G14+J14</f>
        <v>16946</v>
      </c>
      <c r="N14" s="111">
        <f>M14/L14*100%-100%</f>
        <v>0.14145224302842507</v>
      </c>
      <c r="O14" s="112">
        <v>3047</v>
      </c>
      <c r="P14" s="113">
        <v>2584</v>
      </c>
      <c r="Q14" s="107">
        <f>P14/O14*100%-100%</f>
        <v>-0.15195274040039386</v>
      </c>
      <c r="R14" s="114"/>
      <c r="S14" s="114"/>
      <c r="T14" s="115"/>
      <c r="U14" s="118"/>
      <c r="V14" s="118"/>
      <c r="W14" s="124"/>
      <c r="X14" s="47">
        <f>O14+R14+U14</f>
        <v>3047</v>
      </c>
      <c r="Y14" s="48">
        <f>P14+S14+V14</f>
        <v>2584</v>
      </c>
      <c r="Z14" s="110">
        <f>Y14/X14*100%-100%</f>
        <v>-0.15195274040039386</v>
      </c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</row>
    <row r="15" spans="1:187" s="25" customFormat="1" ht="15" customHeight="1">
      <c r="A15" s="105" t="s">
        <v>33</v>
      </c>
      <c r="B15" s="203">
        <v>8</v>
      </c>
      <c r="C15" s="236">
        <v>11367</v>
      </c>
      <c r="D15" s="106">
        <v>15751</v>
      </c>
      <c r="E15" s="107">
        <f>D15/C15*100%-100%</f>
        <v>0.38567783935954947</v>
      </c>
      <c r="F15" s="108">
        <v>1890</v>
      </c>
      <c r="G15" s="108">
        <v>1977</v>
      </c>
      <c r="H15" s="107">
        <f>G15/F15*100%-100%</f>
        <v>0.04603174603174609</v>
      </c>
      <c r="I15" s="109">
        <v>2404</v>
      </c>
      <c r="J15" s="109">
        <v>2368</v>
      </c>
      <c r="K15" s="110">
        <f>J15/I15*100%-100%</f>
        <v>-0.014975041597337757</v>
      </c>
      <c r="L15" s="47">
        <f>C15+F15+I15</f>
        <v>15661</v>
      </c>
      <c r="M15" s="48">
        <f>D15+G15+J15</f>
        <v>20096</v>
      </c>
      <c r="N15" s="111">
        <f>M15/L15*100%-100%</f>
        <v>0.28318753591724666</v>
      </c>
      <c r="O15" s="112">
        <v>1501</v>
      </c>
      <c r="P15" s="113">
        <v>1278</v>
      </c>
      <c r="Q15" s="107">
        <f>P15/O15*100%-100%</f>
        <v>-0.14856762158560954</v>
      </c>
      <c r="R15" s="114"/>
      <c r="S15" s="114"/>
      <c r="T15" s="115"/>
      <c r="U15" s="118"/>
      <c r="V15" s="118"/>
      <c r="W15" s="124"/>
      <c r="X15" s="47">
        <f>O15+R15+U15</f>
        <v>1501</v>
      </c>
      <c r="Y15" s="48">
        <f>P15+S15+V15</f>
        <v>1278</v>
      </c>
      <c r="Z15" s="110">
        <f>Y15/X15*100%-100%</f>
        <v>-0.14856762158560954</v>
      </c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</row>
    <row r="16" spans="1:187" s="25" customFormat="1" ht="15" customHeight="1">
      <c r="A16" s="105" t="s">
        <v>35</v>
      </c>
      <c r="B16" s="203">
        <v>9</v>
      </c>
      <c r="C16" s="236">
        <v>9146</v>
      </c>
      <c r="D16" s="106">
        <v>10700</v>
      </c>
      <c r="E16" s="107">
        <f>D16/C16*100%-100%</f>
        <v>0.16991034331948396</v>
      </c>
      <c r="F16" s="108">
        <v>454</v>
      </c>
      <c r="G16" s="108">
        <v>500</v>
      </c>
      <c r="H16" s="107">
        <f>G16/F16*100%-100%</f>
        <v>0.1013215859030836</v>
      </c>
      <c r="I16" s="109">
        <v>1549</v>
      </c>
      <c r="J16" s="109">
        <v>2426</v>
      </c>
      <c r="K16" s="110">
        <f>J16/I16*100%-100%</f>
        <v>0.5661717236927051</v>
      </c>
      <c r="L16" s="47">
        <f>C16+F16+I16</f>
        <v>11149</v>
      </c>
      <c r="M16" s="48">
        <f>D16+G16+J16</f>
        <v>13626</v>
      </c>
      <c r="N16" s="111">
        <f>M16/L16*100%-100%</f>
        <v>0.22217239214279316</v>
      </c>
      <c r="O16" s="112">
        <v>473</v>
      </c>
      <c r="P16" s="113">
        <v>556</v>
      </c>
      <c r="Q16" s="107">
        <f>P16/O16*100%-100%</f>
        <v>0.17547568710359407</v>
      </c>
      <c r="R16" s="114"/>
      <c r="S16" s="114"/>
      <c r="T16" s="115"/>
      <c r="U16" s="118"/>
      <c r="V16" s="118"/>
      <c r="W16" s="124"/>
      <c r="X16" s="47">
        <f>O16+R16+U16</f>
        <v>473</v>
      </c>
      <c r="Y16" s="48">
        <f>P16+S16+V16</f>
        <v>556</v>
      </c>
      <c r="Z16" s="110">
        <f>Y16/X16*100%-100%</f>
        <v>0.17547568710359407</v>
      </c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</row>
    <row r="17" spans="1:187" s="25" customFormat="1" ht="15" customHeight="1">
      <c r="A17" s="105" t="s">
        <v>37</v>
      </c>
      <c r="B17" s="203">
        <v>10</v>
      </c>
      <c r="C17" s="236">
        <v>30504</v>
      </c>
      <c r="D17" s="106">
        <v>37206</v>
      </c>
      <c r="E17" s="107">
        <f>D17/C17*100%-100%</f>
        <v>0.21970889063729349</v>
      </c>
      <c r="F17" s="108">
        <v>2136</v>
      </c>
      <c r="G17" s="108">
        <v>2573</v>
      </c>
      <c r="H17" s="107">
        <f>G17/F17*100%-100%</f>
        <v>0.20458801498127333</v>
      </c>
      <c r="I17" s="109">
        <v>8470</v>
      </c>
      <c r="J17" s="109">
        <v>43557</v>
      </c>
      <c r="K17" s="110">
        <f>J17/I17*100%-100%</f>
        <v>4.142502951593861</v>
      </c>
      <c r="L17" s="47">
        <f>C17+F17+I17</f>
        <v>41110</v>
      </c>
      <c r="M17" s="48">
        <f>D17+G17+J17</f>
        <v>83336</v>
      </c>
      <c r="N17" s="111">
        <f>M17/L17*100%-100%</f>
        <v>1.0271466796399902</v>
      </c>
      <c r="O17" s="112"/>
      <c r="P17" s="113"/>
      <c r="Q17" s="107"/>
      <c r="R17" s="114"/>
      <c r="S17" s="114"/>
      <c r="T17" s="115"/>
      <c r="U17" s="118"/>
      <c r="V17" s="118"/>
      <c r="W17" s="119"/>
      <c r="X17" s="47"/>
      <c r="Y17" s="48"/>
      <c r="Z17" s="110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</row>
    <row r="18" spans="1:187" s="25" customFormat="1" ht="15" customHeight="1">
      <c r="A18" s="105" t="s">
        <v>39</v>
      </c>
      <c r="B18" s="203">
        <v>11</v>
      </c>
      <c r="C18" s="236">
        <v>12538</v>
      </c>
      <c r="D18" s="106">
        <v>15654</v>
      </c>
      <c r="E18" s="107">
        <f>D18/C18*100%-100%</f>
        <v>0.24852448556388573</v>
      </c>
      <c r="F18" s="108">
        <v>286</v>
      </c>
      <c r="G18" s="108">
        <v>366</v>
      </c>
      <c r="H18" s="107">
        <f>G18/F18*100%-100%</f>
        <v>0.2797202797202798</v>
      </c>
      <c r="I18" s="109">
        <v>1601</v>
      </c>
      <c r="J18" s="109">
        <v>2116</v>
      </c>
      <c r="K18" s="110">
        <f>J18/I18*100%-100%</f>
        <v>0.3216739537788882</v>
      </c>
      <c r="L18" s="47">
        <f>C18+F18+I18</f>
        <v>14425</v>
      </c>
      <c r="M18" s="48">
        <f>D18+G18+J18</f>
        <v>18136</v>
      </c>
      <c r="N18" s="111">
        <f>M18/L18*100%-100%</f>
        <v>0.2572616984402081</v>
      </c>
      <c r="O18" s="112">
        <v>555</v>
      </c>
      <c r="P18" s="113">
        <v>698</v>
      </c>
      <c r="Q18" s="107">
        <f>P18/O18*100%-100%</f>
        <v>0.2576576576576577</v>
      </c>
      <c r="R18" s="114"/>
      <c r="S18" s="114"/>
      <c r="T18" s="115"/>
      <c r="U18" s="118"/>
      <c r="V18" s="118"/>
      <c r="W18" s="124"/>
      <c r="X18" s="47">
        <f>O18+R18+U18</f>
        <v>555</v>
      </c>
      <c r="Y18" s="48">
        <f>P18+S18+V18</f>
        <v>698</v>
      </c>
      <c r="Z18" s="110">
        <f>Y18/X18*100%-100%</f>
        <v>0.2576576576576577</v>
      </c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</row>
    <row r="19" spans="1:187" s="25" customFormat="1" ht="15" customHeight="1">
      <c r="A19" s="105" t="s">
        <v>41</v>
      </c>
      <c r="B19" s="203">
        <v>12</v>
      </c>
      <c r="C19" s="237"/>
      <c r="D19" s="106"/>
      <c r="E19" s="115"/>
      <c r="F19" s="108">
        <v>671</v>
      </c>
      <c r="G19" s="108">
        <v>557</v>
      </c>
      <c r="H19" s="107">
        <f>G19/F19*100%-100%</f>
        <v>-0.16989567809239936</v>
      </c>
      <c r="I19" s="109">
        <v>769</v>
      </c>
      <c r="J19" s="109">
        <v>423</v>
      </c>
      <c r="K19" s="110">
        <f>J19/I19*100%-100%</f>
        <v>-0.44993498049414826</v>
      </c>
      <c r="L19" s="47">
        <f>C19+F19+I19</f>
        <v>1440</v>
      </c>
      <c r="M19" s="48">
        <f>D19+G19+J19</f>
        <v>980</v>
      </c>
      <c r="N19" s="111">
        <f>M19/L19*100%-100%</f>
        <v>-0.3194444444444444</v>
      </c>
      <c r="O19" s="121"/>
      <c r="P19" s="113"/>
      <c r="Q19" s="115"/>
      <c r="R19" s="114"/>
      <c r="S19" s="114"/>
      <c r="T19" s="115"/>
      <c r="U19" s="118"/>
      <c r="V19" s="118"/>
      <c r="W19" s="119"/>
      <c r="X19" s="122"/>
      <c r="Y19" s="123"/>
      <c r="Z19" s="124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</row>
    <row r="20" spans="1:187" s="25" customFormat="1" ht="15" customHeight="1">
      <c r="A20" s="105" t="s">
        <v>43</v>
      </c>
      <c r="B20" s="203">
        <v>13</v>
      </c>
      <c r="C20" s="236">
        <v>27067</v>
      </c>
      <c r="D20" s="106">
        <v>29729</v>
      </c>
      <c r="E20" s="107">
        <f>D20/C20*100%-100%</f>
        <v>0.09834854250563407</v>
      </c>
      <c r="F20" s="108">
        <v>1539</v>
      </c>
      <c r="G20" s="108">
        <v>1792</v>
      </c>
      <c r="H20" s="107">
        <f>G20/F20*100%-100%</f>
        <v>0.1643924626380766</v>
      </c>
      <c r="I20" s="109">
        <v>4504</v>
      </c>
      <c r="J20" s="109">
        <v>6492</v>
      </c>
      <c r="K20" s="110">
        <f>J20/I20*100%-100%</f>
        <v>0.44138543516873896</v>
      </c>
      <c r="L20" s="47">
        <f>C20+F20+I20</f>
        <v>33110</v>
      </c>
      <c r="M20" s="48">
        <f>D20+G20+J20</f>
        <v>38013</v>
      </c>
      <c r="N20" s="111">
        <f>M20/L20*100%-100%</f>
        <v>0.14808215040773187</v>
      </c>
      <c r="O20" s="112">
        <v>2313</v>
      </c>
      <c r="P20" s="113">
        <v>2274</v>
      </c>
      <c r="Q20" s="107">
        <f>P20/O20*100%-100%</f>
        <v>-0.016861219195849597</v>
      </c>
      <c r="R20" s="120">
        <v>607</v>
      </c>
      <c r="S20" s="120">
        <v>639</v>
      </c>
      <c r="T20" s="107">
        <f>S20/R20*100%-100%</f>
        <v>0.05271828665568368</v>
      </c>
      <c r="U20" s="116">
        <v>4402</v>
      </c>
      <c r="V20" s="116">
        <v>7730</v>
      </c>
      <c r="W20" s="111">
        <f>V20/U20*100%-100%</f>
        <v>0.7560199909132213</v>
      </c>
      <c r="X20" s="47">
        <f>O20+R20+U20</f>
        <v>7322</v>
      </c>
      <c r="Y20" s="48">
        <f>P20+S20+V20</f>
        <v>10643</v>
      </c>
      <c r="Z20" s="110">
        <f>Y20/X20*100%-100%</f>
        <v>0.4535645998361104</v>
      </c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</row>
    <row r="21" spans="1:187" s="25" customFormat="1" ht="15" customHeight="1">
      <c r="A21" s="105" t="s">
        <v>69</v>
      </c>
      <c r="B21" s="203">
        <v>14</v>
      </c>
      <c r="C21" s="236">
        <v>73966</v>
      </c>
      <c r="D21" s="106">
        <v>68987</v>
      </c>
      <c r="E21" s="107">
        <f>D21/C21*100%-100%</f>
        <v>-0.0673147121650488</v>
      </c>
      <c r="F21" s="108">
        <v>11624</v>
      </c>
      <c r="G21" s="108">
        <v>12281</v>
      </c>
      <c r="H21" s="107">
        <f>G21/F21*100%-100%</f>
        <v>0.056520991052993796</v>
      </c>
      <c r="I21" s="109">
        <v>31167</v>
      </c>
      <c r="J21" s="109"/>
      <c r="K21" s="110"/>
      <c r="L21" s="47">
        <f>C21+F21+I21</f>
        <v>116757</v>
      </c>
      <c r="M21" s="48"/>
      <c r="N21" s="111"/>
      <c r="O21" s="121">
        <v>9269</v>
      </c>
      <c r="P21" s="113">
        <v>12056</v>
      </c>
      <c r="Q21" s="107">
        <f>P21/O21*100%-100%</f>
        <v>0.3006796849714102</v>
      </c>
      <c r="R21" s="120">
        <v>3575</v>
      </c>
      <c r="S21" s="120">
        <v>4602</v>
      </c>
      <c r="T21" s="107">
        <f>S21/R21*100%-100%</f>
        <v>0.28727272727272735</v>
      </c>
      <c r="U21" s="116">
        <v>8436</v>
      </c>
      <c r="V21" s="116">
        <v>7797</v>
      </c>
      <c r="W21" s="111">
        <f>V21/U21*100%-100%</f>
        <v>-0.07574679943100993</v>
      </c>
      <c r="X21" s="47">
        <f>O21+R21+U21</f>
        <v>21280</v>
      </c>
      <c r="Y21" s="48">
        <f>P21+S21+V21</f>
        <v>24455</v>
      </c>
      <c r="Z21" s="110">
        <f>Y21/X21*100%-100%</f>
        <v>0.14920112781954886</v>
      </c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</row>
    <row r="22" spans="1:187" s="25" customFormat="1" ht="15" customHeight="1">
      <c r="A22" s="105" t="s">
        <v>71</v>
      </c>
      <c r="B22" s="203">
        <v>15</v>
      </c>
      <c r="C22" s="237"/>
      <c r="D22" s="126"/>
      <c r="E22" s="115"/>
      <c r="F22" s="127"/>
      <c r="G22" s="127"/>
      <c r="H22" s="115"/>
      <c r="I22" s="128"/>
      <c r="J22" s="128"/>
      <c r="K22" s="124"/>
      <c r="L22" s="122"/>
      <c r="M22" s="123"/>
      <c r="N22" s="119"/>
      <c r="O22" s="121"/>
      <c r="P22" s="125"/>
      <c r="Q22" s="115"/>
      <c r="R22" s="114"/>
      <c r="S22" s="114"/>
      <c r="T22" s="115"/>
      <c r="U22" s="118"/>
      <c r="V22" s="118"/>
      <c r="W22" s="119"/>
      <c r="X22" s="122"/>
      <c r="Y22" s="123"/>
      <c r="Z22" s="124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</row>
    <row r="23" spans="1:187" s="25" customFormat="1" ht="15" customHeight="1">
      <c r="A23" s="105" t="s">
        <v>45</v>
      </c>
      <c r="B23" s="203">
        <v>16</v>
      </c>
      <c r="C23" s="236">
        <v>17417</v>
      </c>
      <c r="D23" s="106">
        <v>19819</v>
      </c>
      <c r="E23" s="107">
        <f>D23/C23*100%-100%</f>
        <v>0.13791123614859035</v>
      </c>
      <c r="F23" s="108">
        <v>1224</v>
      </c>
      <c r="G23" s="108">
        <v>1530</v>
      </c>
      <c r="H23" s="107">
        <f>G23/F23*100%-100%</f>
        <v>0.25</v>
      </c>
      <c r="I23" s="109">
        <v>2530</v>
      </c>
      <c r="J23" s="109">
        <v>3671</v>
      </c>
      <c r="K23" s="110">
        <f>J23/I23*100%-100%</f>
        <v>0.4509881422924902</v>
      </c>
      <c r="L23" s="47">
        <f>C23+F23+I23</f>
        <v>21171</v>
      </c>
      <c r="M23" s="48">
        <f>D23+G23+J23</f>
        <v>25020</v>
      </c>
      <c r="N23" s="111">
        <f>M23/L23*100%-100%</f>
        <v>0.1818052997024231</v>
      </c>
      <c r="O23" s="112">
        <v>537</v>
      </c>
      <c r="P23" s="113">
        <v>546</v>
      </c>
      <c r="Q23" s="107">
        <f>P23/O23*100%-100%</f>
        <v>0.016759776536312776</v>
      </c>
      <c r="R23" s="114"/>
      <c r="S23" s="114"/>
      <c r="T23" s="115"/>
      <c r="U23" s="118"/>
      <c r="V23" s="118"/>
      <c r="W23" s="124"/>
      <c r="X23" s="47">
        <f>O23+R23+U23</f>
        <v>537</v>
      </c>
      <c r="Y23" s="48">
        <f>P23+S23+V23</f>
        <v>546</v>
      </c>
      <c r="Z23" s="110">
        <f>Y23/X23*100%-100%</f>
        <v>0.016759776536312776</v>
      </c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</row>
    <row r="24" spans="1:187" s="25" customFormat="1" ht="15" customHeight="1">
      <c r="A24" s="105" t="s">
        <v>47</v>
      </c>
      <c r="B24" s="203">
        <v>17</v>
      </c>
      <c r="C24" s="236">
        <v>39644</v>
      </c>
      <c r="D24" s="106">
        <v>44263</v>
      </c>
      <c r="E24" s="107">
        <f>D24/C24*100%-100%</f>
        <v>0.11651195641206735</v>
      </c>
      <c r="F24" s="108">
        <v>2089</v>
      </c>
      <c r="G24" s="108">
        <v>3555</v>
      </c>
      <c r="H24" s="107">
        <f>G24/F24*100%-100%</f>
        <v>0.7017711823839157</v>
      </c>
      <c r="I24" s="109">
        <v>5489</v>
      </c>
      <c r="J24" s="109">
        <v>9960</v>
      </c>
      <c r="K24" s="110">
        <f>J24/I24*100%-100%</f>
        <v>0.8145381672435781</v>
      </c>
      <c r="L24" s="47">
        <f>C24+F24+I24</f>
        <v>47222</v>
      </c>
      <c r="M24" s="48">
        <f>D24+G24+J24</f>
        <v>57778</v>
      </c>
      <c r="N24" s="111">
        <f>M24/L24*100%-100%</f>
        <v>0.22353987548176701</v>
      </c>
      <c r="O24" s="112">
        <v>5524</v>
      </c>
      <c r="P24" s="113">
        <v>5173</v>
      </c>
      <c r="Q24" s="107">
        <f>P24/O24*100%-100%</f>
        <v>-0.06354091238233162</v>
      </c>
      <c r="R24" s="120">
        <v>483</v>
      </c>
      <c r="S24" s="120">
        <v>624</v>
      </c>
      <c r="T24" s="107">
        <f>S24/R24*100%-100%</f>
        <v>0.2919254658385093</v>
      </c>
      <c r="U24" s="116">
        <v>1919</v>
      </c>
      <c r="V24" s="116">
        <v>3378</v>
      </c>
      <c r="W24" s="111">
        <f>V24/U24*100%-100%</f>
        <v>0.7602918186555498</v>
      </c>
      <c r="X24" s="47">
        <f>O24+R24+U24</f>
        <v>7926</v>
      </c>
      <c r="Y24" s="48">
        <f>P24+S24+V24</f>
        <v>9175</v>
      </c>
      <c r="Z24" s="110">
        <f>Y24/X24*100%-100%</f>
        <v>0.15758263941458495</v>
      </c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</row>
    <row r="25" spans="1:187" s="25" customFormat="1" ht="15" customHeight="1">
      <c r="A25" s="105" t="s">
        <v>49</v>
      </c>
      <c r="B25" s="203">
        <v>18</v>
      </c>
      <c r="C25" s="236">
        <v>29151</v>
      </c>
      <c r="D25" s="106">
        <v>22093</v>
      </c>
      <c r="E25" s="107">
        <f>D25/C25*100%-100%</f>
        <v>-0.24211862371788273</v>
      </c>
      <c r="F25" s="108">
        <v>1003</v>
      </c>
      <c r="G25" s="108">
        <v>1215</v>
      </c>
      <c r="H25" s="107">
        <f>G25/F25*100%-100%</f>
        <v>0.2113659022931207</v>
      </c>
      <c r="I25" s="109">
        <v>1979</v>
      </c>
      <c r="J25" s="109">
        <v>3435</v>
      </c>
      <c r="K25" s="110">
        <f>J25/I25*100%-100%</f>
        <v>0.7357251136937848</v>
      </c>
      <c r="L25" s="47">
        <f>C25+F25+I25</f>
        <v>32133</v>
      </c>
      <c r="M25" s="48">
        <f>D25+G25+J25</f>
        <v>26743</v>
      </c>
      <c r="N25" s="111">
        <f>M25/L25*100%-100%</f>
        <v>-0.1677403292565276</v>
      </c>
      <c r="O25" s="112">
        <v>5420</v>
      </c>
      <c r="P25" s="113">
        <v>3213</v>
      </c>
      <c r="Q25" s="107">
        <f>P25/O25*100%-100%</f>
        <v>-0.40719557195571954</v>
      </c>
      <c r="R25" s="114"/>
      <c r="S25" s="114"/>
      <c r="T25" s="115"/>
      <c r="U25" s="118"/>
      <c r="V25" s="118"/>
      <c r="W25" s="124"/>
      <c r="X25" s="47">
        <f>O25+R25+U25</f>
        <v>5420</v>
      </c>
      <c r="Y25" s="48">
        <f>P25+S25+V25</f>
        <v>3213</v>
      </c>
      <c r="Z25" s="110">
        <f>Y25/X25*100%-100%</f>
        <v>-0.40719557195571954</v>
      </c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</row>
    <row r="26" spans="1:187" s="25" customFormat="1" ht="15" customHeight="1">
      <c r="A26" s="105" t="s">
        <v>51</v>
      </c>
      <c r="B26" s="203">
        <v>19</v>
      </c>
      <c r="C26" s="236">
        <v>9906</v>
      </c>
      <c r="D26" s="106">
        <v>10968</v>
      </c>
      <c r="E26" s="107">
        <f>D26/C26*100%-100%</f>
        <v>0.10720775287704432</v>
      </c>
      <c r="F26" s="108">
        <v>532</v>
      </c>
      <c r="G26" s="108">
        <v>631</v>
      </c>
      <c r="H26" s="107">
        <f>G26/F26*100%-100%</f>
        <v>0.18609022556390986</v>
      </c>
      <c r="I26" s="109">
        <v>14788</v>
      </c>
      <c r="J26" s="109">
        <v>5353</v>
      </c>
      <c r="K26" s="110">
        <f>J26/I26*100%-100%</f>
        <v>-0.6380173113335137</v>
      </c>
      <c r="L26" s="47">
        <f>C26+F26+I26</f>
        <v>25226</v>
      </c>
      <c r="M26" s="48">
        <f>D26+G26+J26</f>
        <v>16952</v>
      </c>
      <c r="N26" s="111">
        <f>M26/L26*100%-100%</f>
        <v>-0.327994925870134</v>
      </c>
      <c r="O26" s="112">
        <v>669</v>
      </c>
      <c r="P26" s="113">
        <v>608</v>
      </c>
      <c r="Q26" s="107">
        <f>P26/O26*100%-100%</f>
        <v>-0.09118086696562033</v>
      </c>
      <c r="R26" s="120">
        <v>420</v>
      </c>
      <c r="S26" s="120">
        <v>602</v>
      </c>
      <c r="T26" s="107">
        <f>S26/R26*100%-100%</f>
        <v>0.43333333333333335</v>
      </c>
      <c r="U26" s="118"/>
      <c r="V26" s="118"/>
      <c r="W26" s="124"/>
      <c r="X26" s="47">
        <f>O26+R26+U26</f>
        <v>1089</v>
      </c>
      <c r="Y26" s="48">
        <f>P26+S26+V26</f>
        <v>1210</v>
      </c>
      <c r="Z26" s="110">
        <f>Y26/X26*100%-100%</f>
        <v>0.11111111111111116</v>
      </c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</row>
    <row r="27" spans="1:187" s="25" customFormat="1" ht="15" customHeight="1">
      <c r="A27" s="105" t="s">
        <v>53</v>
      </c>
      <c r="B27" s="203">
        <v>20</v>
      </c>
      <c r="C27" s="236">
        <v>9449</v>
      </c>
      <c r="D27" s="106">
        <v>11066</v>
      </c>
      <c r="E27" s="107">
        <f>D27/C27*100%-100%</f>
        <v>0.1711292200232828</v>
      </c>
      <c r="F27" s="108">
        <v>459</v>
      </c>
      <c r="G27" s="108">
        <v>911</v>
      </c>
      <c r="H27" s="107">
        <f>G27/F27*100%-100%</f>
        <v>0.9847494553376905</v>
      </c>
      <c r="I27" s="109">
        <v>1925</v>
      </c>
      <c r="J27" s="109">
        <v>3310</v>
      </c>
      <c r="K27" s="110">
        <f>J27/I27*100%-100%</f>
        <v>0.7194805194805194</v>
      </c>
      <c r="L27" s="47">
        <f>C27+F27+I27</f>
        <v>11833</v>
      </c>
      <c r="M27" s="48">
        <f>D27+G27+J27</f>
        <v>15287</v>
      </c>
      <c r="N27" s="111">
        <f>M27/L27*100%-100%</f>
        <v>0.2918955463534183</v>
      </c>
      <c r="O27" s="112">
        <v>1281</v>
      </c>
      <c r="P27" s="113">
        <v>2126</v>
      </c>
      <c r="Q27" s="107">
        <f>P27/O27*100%-100%</f>
        <v>0.659640905542545</v>
      </c>
      <c r="R27" s="114"/>
      <c r="S27" s="114"/>
      <c r="T27" s="115"/>
      <c r="U27" s="118"/>
      <c r="V27" s="118"/>
      <c r="W27" s="124"/>
      <c r="X27" s="47">
        <f>O27+R27+U27</f>
        <v>1281</v>
      </c>
      <c r="Y27" s="48">
        <f>P27+S27+V27</f>
        <v>2126</v>
      </c>
      <c r="Z27" s="110">
        <f>Y27/X27*100%-100%</f>
        <v>0.659640905542545</v>
      </c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</row>
    <row r="28" spans="1:187" s="25" customFormat="1" ht="15" customHeight="1">
      <c r="A28" s="105" t="s">
        <v>55</v>
      </c>
      <c r="B28" s="203">
        <v>21</v>
      </c>
      <c r="C28" s="236">
        <v>5912</v>
      </c>
      <c r="D28" s="106">
        <v>6682</v>
      </c>
      <c r="E28" s="107">
        <f>D28/C28*100%-100%</f>
        <v>0.13024357239512852</v>
      </c>
      <c r="F28" s="108">
        <v>480</v>
      </c>
      <c r="G28" s="108">
        <v>447</v>
      </c>
      <c r="H28" s="107">
        <f>G28/F28*100%-100%</f>
        <v>-0.06874999999999998</v>
      </c>
      <c r="I28" s="109">
        <v>776</v>
      </c>
      <c r="J28" s="109">
        <v>1147</v>
      </c>
      <c r="K28" s="110">
        <f>J28/I28*100%-100%</f>
        <v>0.4780927835051547</v>
      </c>
      <c r="L28" s="47">
        <f>C28+F28+I28</f>
        <v>7168</v>
      </c>
      <c r="M28" s="48">
        <f>D28+G28+J28</f>
        <v>8276</v>
      </c>
      <c r="N28" s="111">
        <f>M28/L28*100%-100%</f>
        <v>0.1545758928571428</v>
      </c>
      <c r="O28" s="112">
        <v>297</v>
      </c>
      <c r="P28" s="113">
        <v>416</v>
      </c>
      <c r="Q28" s="107">
        <f>P28/O28*100%-100%</f>
        <v>0.40067340067340074</v>
      </c>
      <c r="R28" s="114"/>
      <c r="S28" s="114"/>
      <c r="T28" s="115"/>
      <c r="U28" s="118"/>
      <c r="V28" s="118"/>
      <c r="W28" s="124"/>
      <c r="X28" s="47">
        <f>O28+R28+U28</f>
        <v>297</v>
      </c>
      <c r="Y28" s="48">
        <f>P28+S28+V28</f>
        <v>416</v>
      </c>
      <c r="Z28" s="110">
        <f>Y28/X28*100%-100%</f>
        <v>0.40067340067340074</v>
      </c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</row>
    <row r="29" spans="1:187" s="25" customFormat="1" ht="15" customHeight="1">
      <c r="A29" s="105" t="s">
        <v>57</v>
      </c>
      <c r="B29" s="203">
        <v>22</v>
      </c>
      <c r="C29" s="236">
        <v>19179</v>
      </c>
      <c r="D29" s="106">
        <v>34599</v>
      </c>
      <c r="E29" s="107">
        <f>D29/C29*100%-100%</f>
        <v>0.8040043797903957</v>
      </c>
      <c r="F29" s="108">
        <v>2232</v>
      </c>
      <c r="G29" s="108">
        <v>2730</v>
      </c>
      <c r="H29" s="107">
        <f>G29/F29*100%-100%</f>
        <v>0.2231182795698925</v>
      </c>
      <c r="I29" s="109">
        <v>5164</v>
      </c>
      <c r="J29" s="109">
        <v>9768</v>
      </c>
      <c r="K29" s="110">
        <f>J29/I29*100%-100%</f>
        <v>0.8915569326103796</v>
      </c>
      <c r="L29" s="47">
        <f>C29+F29+I29</f>
        <v>26575</v>
      </c>
      <c r="M29" s="48">
        <f>D29+G29+J29</f>
        <v>47097</v>
      </c>
      <c r="N29" s="111">
        <f>M29/L29*100%-100%</f>
        <v>0.7722295390404517</v>
      </c>
      <c r="O29" s="112">
        <v>894</v>
      </c>
      <c r="P29" s="113">
        <v>1893</v>
      </c>
      <c r="Q29" s="107">
        <f>P29/O29*100%-100%</f>
        <v>1.1174496644295302</v>
      </c>
      <c r="R29" s="120">
        <v>727</v>
      </c>
      <c r="S29" s="120">
        <v>897</v>
      </c>
      <c r="T29" s="107">
        <f>S29/R29*100%-100%</f>
        <v>0.23383768913342506</v>
      </c>
      <c r="U29" s="116">
        <v>5985</v>
      </c>
      <c r="V29" s="116">
        <v>4101</v>
      </c>
      <c r="W29" s="111">
        <f>V29/U29*100%-100%</f>
        <v>-0.3147869674185464</v>
      </c>
      <c r="X29" s="47">
        <f>O29+R29+U29</f>
        <v>7606</v>
      </c>
      <c r="Y29" s="48">
        <f>P29+S29+V29</f>
        <v>6891</v>
      </c>
      <c r="Z29" s="110">
        <f>Y29/X29*100%-100%</f>
        <v>-0.0940047331054431</v>
      </c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</row>
    <row r="30" spans="1:187" s="25" customFormat="1" ht="15" customHeight="1">
      <c r="A30" s="105" t="s">
        <v>59</v>
      </c>
      <c r="B30" s="203">
        <v>23</v>
      </c>
      <c r="C30" s="237"/>
      <c r="D30" s="106">
        <v>17036</v>
      </c>
      <c r="E30" s="115"/>
      <c r="F30" s="127"/>
      <c r="G30" s="108"/>
      <c r="H30" s="115"/>
      <c r="I30" s="109"/>
      <c r="J30" s="109"/>
      <c r="K30" s="124"/>
      <c r="L30" s="47"/>
      <c r="M30" s="48">
        <f>D30+G30+J30</f>
        <v>17036</v>
      </c>
      <c r="N30" s="119"/>
      <c r="O30" s="121"/>
      <c r="P30" s="113">
        <v>364</v>
      </c>
      <c r="Q30" s="115"/>
      <c r="R30" s="114"/>
      <c r="S30" s="114"/>
      <c r="T30" s="115"/>
      <c r="U30" s="118"/>
      <c r="V30" s="118"/>
      <c r="W30" s="124"/>
      <c r="X30" s="122"/>
      <c r="Y30" s="48">
        <f>P30+S30+V30</f>
        <v>364</v>
      </c>
      <c r="Z30" s="124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</row>
    <row r="31" spans="1:187" s="25" customFormat="1" ht="15" customHeight="1">
      <c r="A31" s="105" t="s">
        <v>61</v>
      </c>
      <c r="B31" s="203">
        <v>24</v>
      </c>
      <c r="C31" s="236">
        <v>8869</v>
      </c>
      <c r="D31" s="106">
        <v>9674</v>
      </c>
      <c r="E31" s="107">
        <f>D31/C31*100%-100%</f>
        <v>0.09076558800315704</v>
      </c>
      <c r="F31" s="108">
        <v>539</v>
      </c>
      <c r="G31" s="108">
        <v>656</v>
      </c>
      <c r="H31" s="107">
        <f>G31/F31*100%-100%</f>
        <v>0.2170686456400741</v>
      </c>
      <c r="I31" s="109">
        <v>3510</v>
      </c>
      <c r="J31" s="109">
        <v>3423</v>
      </c>
      <c r="K31" s="110">
        <f>J31/I31*100%-100%</f>
        <v>-0.02478632478632481</v>
      </c>
      <c r="L31" s="47">
        <f>C31+F31+I31</f>
        <v>12918</v>
      </c>
      <c r="M31" s="48">
        <f>D31+G31+J31</f>
        <v>13753</v>
      </c>
      <c r="N31" s="111">
        <f>M31/L31*100%-100%</f>
        <v>0.06463848893017499</v>
      </c>
      <c r="O31" s="112">
        <v>724</v>
      </c>
      <c r="P31" s="113">
        <v>700</v>
      </c>
      <c r="Q31" s="107">
        <f>P31/O31*100%-100%</f>
        <v>-0.03314917127071826</v>
      </c>
      <c r="R31" s="114"/>
      <c r="S31" s="114"/>
      <c r="T31" s="115"/>
      <c r="U31" s="118"/>
      <c r="V31" s="118"/>
      <c r="W31" s="124"/>
      <c r="X31" s="47">
        <f>O31+R31+U31</f>
        <v>724</v>
      </c>
      <c r="Y31" s="48">
        <f>P31+S31+V31</f>
        <v>700</v>
      </c>
      <c r="Z31" s="110">
        <f>Y31/X31*100%-100%</f>
        <v>-0.03314917127071826</v>
      </c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</row>
    <row r="32" spans="1:187" s="25" customFormat="1" ht="15" customHeight="1">
      <c r="A32" s="105" t="s">
        <v>63</v>
      </c>
      <c r="B32" s="203">
        <v>25</v>
      </c>
      <c r="C32" s="236">
        <v>11924</v>
      </c>
      <c r="D32" s="106">
        <v>12929</v>
      </c>
      <c r="E32" s="107">
        <f>D32/C32*100%-100%</f>
        <v>0.08428379738342828</v>
      </c>
      <c r="F32" s="108">
        <v>980</v>
      </c>
      <c r="G32" s="108">
        <v>1202</v>
      </c>
      <c r="H32" s="107">
        <f>G32/F32*100%-100%</f>
        <v>0.226530612244898</v>
      </c>
      <c r="I32" s="109">
        <v>1770</v>
      </c>
      <c r="J32" s="109">
        <v>2562</v>
      </c>
      <c r="K32" s="110">
        <f>J32/I32*100%-100%</f>
        <v>0.4474576271186441</v>
      </c>
      <c r="L32" s="47">
        <f>C32+F32+I32</f>
        <v>14674</v>
      </c>
      <c r="M32" s="48">
        <f>D32+G32+J32</f>
        <v>16693</v>
      </c>
      <c r="N32" s="111">
        <f>M32/L32*100%-100%</f>
        <v>0.1375902957612103</v>
      </c>
      <c r="O32" s="112">
        <v>448</v>
      </c>
      <c r="P32" s="113">
        <v>651</v>
      </c>
      <c r="Q32" s="107">
        <f>P32/O32*100%-100%</f>
        <v>0.453125</v>
      </c>
      <c r="R32" s="114"/>
      <c r="S32" s="114"/>
      <c r="T32" s="115"/>
      <c r="U32" s="118"/>
      <c r="V32" s="118"/>
      <c r="W32" s="124"/>
      <c r="X32" s="47">
        <f>O32+R32+U32</f>
        <v>448</v>
      </c>
      <c r="Y32" s="48">
        <f>P32+S32+V32</f>
        <v>651</v>
      </c>
      <c r="Z32" s="110">
        <f>Y32/X32*100%-100%</f>
        <v>0.453125</v>
      </c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</row>
    <row r="33" spans="1:187" s="25" customFormat="1" ht="15" customHeight="1">
      <c r="A33" s="105" t="s">
        <v>65</v>
      </c>
      <c r="B33" s="203">
        <v>26</v>
      </c>
      <c r="C33" s="236">
        <v>5079</v>
      </c>
      <c r="D33" s="106">
        <v>5972</v>
      </c>
      <c r="E33" s="107">
        <f>D33/C33*100%-100%</f>
        <v>0.17582201220712745</v>
      </c>
      <c r="F33" s="108">
        <v>297</v>
      </c>
      <c r="G33" s="108">
        <v>352</v>
      </c>
      <c r="H33" s="107">
        <f>G33/F33*100%-100%</f>
        <v>0.18518518518518512</v>
      </c>
      <c r="I33" s="109">
        <v>958</v>
      </c>
      <c r="J33" s="109">
        <v>1722</v>
      </c>
      <c r="K33" s="110">
        <f>J33/I33*100%-100%</f>
        <v>0.7974947807933195</v>
      </c>
      <c r="L33" s="47">
        <f>C33+F33+I33</f>
        <v>6334</v>
      </c>
      <c r="M33" s="48">
        <f>D33+G33+J33</f>
        <v>8046</v>
      </c>
      <c r="N33" s="111">
        <f>M33/L33*100%-100%</f>
        <v>0.2702873381749289</v>
      </c>
      <c r="O33" s="112">
        <v>156</v>
      </c>
      <c r="P33" s="113">
        <v>255</v>
      </c>
      <c r="Q33" s="107">
        <f>P33/O33*100%-100%</f>
        <v>0.6346153846153846</v>
      </c>
      <c r="R33" s="114"/>
      <c r="S33" s="114"/>
      <c r="T33" s="115"/>
      <c r="U33" s="118"/>
      <c r="V33" s="118"/>
      <c r="W33" s="124"/>
      <c r="X33" s="47">
        <f>O33+R33+U33</f>
        <v>156</v>
      </c>
      <c r="Y33" s="48">
        <f>P33+S33+V33</f>
        <v>255</v>
      </c>
      <c r="Z33" s="110">
        <f>Y33/X33*100%-100%</f>
        <v>0.6346153846153846</v>
      </c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</row>
    <row r="34" spans="1:206" s="143" customFormat="1" ht="15" customHeight="1" thickBot="1">
      <c r="A34" s="105" t="s">
        <v>67</v>
      </c>
      <c r="B34" s="203">
        <v>27</v>
      </c>
      <c r="C34" s="238">
        <v>7313</v>
      </c>
      <c r="D34" s="129">
        <v>10217</v>
      </c>
      <c r="E34" s="130">
        <f>D34/C34*100%-100%</f>
        <v>0.3971010529194585</v>
      </c>
      <c r="F34" s="131">
        <v>314</v>
      </c>
      <c r="G34" s="131">
        <v>475</v>
      </c>
      <c r="H34" s="130">
        <f>G34/F34*100%-100%</f>
        <v>0.5127388535031847</v>
      </c>
      <c r="I34" s="132">
        <v>1692</v>
      </c>
      <c r="J34" s="132">
        <v>3422</v>
      </c>
      <c r="K34" s="133">
        <f>J34/I34*100%-100%</f>
        <v>1.0224586288416075</v>
      </c>
      <c r="L34" s="134">
        <f>C34+F34+I34</f>
        <v>9319</v>
      </c>
      <c r="M34" s="135">
        <f>D34+G34+J34</f>
        <v>14114</v>
      </c>
      <c r="N34" s="136">
        <f>M34/L34*100%-100%</f>
        <v>0.5145401867153128</v>
      </c>
      <c r="O34" s="137">
        <v>665</v>
      </c>
      <c r="P34" s="138">
        <v>684</v>
      </c>
      <c r="Q34" s="130">
        <f>P34/O34*100%-100%</f>
        <v>0.02857142857142847</v>
      </c>
      <c r="R34" s="139"/>
      <c r="S34" s="139"/>
      <c r="T34" s="140"/>
      <c r="U34" s="141"/>
      <c r="V34" s="141"/>
      <c r="W34" s="142"/>
      <c r="X34" s="134">
        <f>O34+R34+U34</f>
        <v>665</v>
      </c>
      <c r="Y34" s="135">
        <f>P34+S34+V34</f>
        <v>684</v>
      </c>
      <c r="Z34" s="133">
        <f>Y34/X34*100%-100%</f>
        <v>0.02857142857142847</v>
      </c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</row>
    <row r="35" spans="1:206" s="25" customFormat="1" ht="15" customHeight="1" thickBot="1">
      <c r="A35" s="144" t="s">
        <v>4</v>
      </c>
      <c r="B35" s="210">
        <v>28</v>
      </c>
      <c r="C35" s="146">
        <f>SUM(C8:C34)</f>
        <v>448802</v>
      </c>
      <c r="D35" s="147">
        <f>SUM(D8:D34)</f>
        <v>528257</v>
      </c>
      <c r="E35" s="148">
        <f>D35/C35*100%-100%</f>
        <v>0.17703798111416624</v>
      </c>
      <c r="F35" s="147">
        <f>SUM(F8:F34)</f>
        <v>35395</v>
      </c>
      <c r="G35" s="147">
        <f>SUM(G8:G34)</f>
        <v>42287</v>
      </c>
      <c r="H35" s="148">
        <f>G35/F35*100%-100%</f>
        <v>0.19471676790507142</v>
      </c>
      <c r="I35" s="147">
        <f>SUM(I8:I34)</f>
        <v>121419</v>
      </c>
      <c r="J35" s="147">
        <f>SUM(J8:J34)</f>
        <v>138754</v>
      </c>
      <c r="K35" s="149">
        <f>J35/I35*100%-100%</f>
        <v>0.1427700771707887</v>
      </c>
      <c r="L35" s="146">
        <f>C35+F35+I35</f>
        <v>605616</v>
      </c>
      <c r="M35" s="147">
        <f>D35+G35+J35</f>
        <v>709298</v>
      </c>
      <c r="N35" s="150">
        <f>M35/L35*100%-100%</f>
        <v>0.17120089297508656</v>
      </c>
      <c r="O35" s="151">
        <f>SUM(O8:O34)</f>
        <v>39681</v>
      </c>
      <c r="P35" s="147">
        <f>SUM(P8:P34)</f>
        <v>41981</v>
      </c>
      <c r="Q35" s="148">
        <f>P35/O35*100%-100%</f>
        <v>0.0579622489352587</v>
      </c>
      <c r="R35" s="147">
        <f>SUM(R8:R34)</f>
        <v>6786</v>
      </c>
      <c r="S35" s="147">
        <f>SUM(S8:S34)</f>
        <v>9039</v>
      </c>
      <c r="T35" s="148">
        <f>S35/R35*100%-100%</f>
        <v>0.3320070733863838</v>
      </c>
      <c r="U35" s="147">
        <f>SUM(U8:U34)</f>
        <v>32553</v>
      </c>
      <c r="V35" s="147">
        <f>SUM(V8:V34)</f>
        <v>35429</v>
      </c>
      <c r="W35" s="149">
        <f>V35/U35*100%-100%</f>
        <v>0.08834823211378362</v>
      </c>
      <c r="X35" s="146">
        <f>O35+R35+U35</f>
        <v>79020</v>
      </c>
      <c r="Y35" s="147">
        <f>P35+S35+V35</f>
        <v>86449</v>
      </c>
      <c r="Z35" s="150">
        <f>Y35/X35*100%-100%</f>
        <v>0.09401417362692999</v>
      </c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</row>
    <row r="36" s="73" customFormat="1" ht="30" customHeight="1"/>
    <row r="37" spans="1:187" s="25" customFormat="1" ht="63" customHeight="1">
      <c r="A37" s="269" t="s">
        <v>113</v>
      </c>
      <c r="B37" s="269"/>
      <c r="C37" s="400" t="s">
        <v>111</v>
      </c>
      <c r="D37" s="400"/>
      <c r="E37" s="400"/>
      <c r="F37" s="422" t="s">
        <v>0</v>
      </c>
      <c r="G37" s="400" t="s">
        <v>145</v>
      </c>
      <c r="H37" s="400"/>
      <c r="I37" s="400"/>
      <c r="J37" s="400"/>
      <c r="K37" s="400"/>
      <c r="L37" s="400"/>
      <c r="N37" s="269" t="s">
        <v>112</v>
      </c>
      <c r="O37" s="269"/>
      <c r="P37" s="269"/>
      <c r="Q37" s="400" t="s">
        <v>111</v>
      </c>
      <c r="R37" s="400"/>
      <c r="S37" s="400"/>
      <c r="T37" s="280" t="s">
        <v>0</v>
      </c>
      <c r="U37" s="407" t="s">
        <v>146</v>
      </c>
      <c r="V37" s="408"/>
      <c r="W37" s="408"/>
      <c r="X37" s="408"/>
      <c r="Y37" s="408"/>
      <c r="Z37" s="409"/>
      <c r="AA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</row>
    <row r="38" spans="1:187" s="25" customFormat="1" ht="33.75" customHeight="1">
      <c r="A38" s="269"/>
      <c r="B38" s="269"/>
      <c r="C38" s="400"/>
      <c r="D38" s="400"/>
      <c r="E38" s="400"/>
      <c r="F38" s="422"/>
      <c r="G38" s="399" t="s">
        <v>11</v>
      </c>
      <c r="H38" s="399"/>
      <c r="I38" s="399"/>
      <c r="J38" s="399" t="s">
        <v>13</v>
      </c>
      <c r="K38" s="399"/>
      <c r="L38" s="399"/>
      <c r="N38" s="269"/>
      <c r="O38" s="269"/>
      <c r="P38" s="269"/>
      <c r="Q38" s="400"/>
      <c r="R38" s="400"/>
      <c r="S38" s="400"/>
      <c r="T38" s="423"/>
      <c r="U38" s="419" t="s">
        <v>79</v>
      </c>
      <c r="V38" s="420"/>
      <c r="W38" s="421"/>
      <c r="X38" s="419" t="s">
        <v>10</v>
      </c>
      <c r="Y38" s="420"/>
      <c r="Z38" s="421"/>
      <c r="AA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</row>
    <row r="39" spans="1:187" s="25" customFormat="1" ht="33.75" customHeight="1">
      <c r="A39" s="269"/>
      <c r="B39" s="269"/>
      <c r="C39" s="400"/>
      <c r="D39" s="400"/>
      <c r="E39" s="400"/>
      <c r="F39" s="422"/>
      <c r="G39" s="77">
        <v>2022</v>
      </c>
      <c r="H39" s="77">
        <v>2023</v>
      </c>
      <c r="I39" s="205" t="s">
        <v>219</v>
      </c>
      <c r="J39" s="83">
        <v>2022</v>
      </c>
      <c r="K39" s="83">
        <v>2023</v>
      </c>
      <c r="L39" s="205" t="s">
        <v>219</v>
      </c>
      <c r="N39" s="269"/>
      <c r="O39" s="269"/>
      <c r="P39" s="269"/>
      <c r="Q39" s="400"/>
      <c r="R39" s="400"/>
      <c r="S39" s="400"/>
      <c r="T39" s="281"/>
      <c r="U39" s="78">
        <v>2022</v>
      </c>
      <c r="V39" s="78">
        <v>2023</v>
      </c>
      <c r="W39" s="205" t="s">
        <v>219</v>
      </c>
      <c r="X39" s="84">
        <v>2022</v>
      </c>
      <c r="Y39" s="84">
        <v>2023</v>
      </c>
      <c r="Z39" s="205" t="s">
        <v>219</v>
      </c>
      <c r="AA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</row>
    <row r="40" spans="1:187" s="25" customFormat="1" ht="15" customHeight="1" thickBot="1">
      <c r="A40" s="410" t="s">
        <v>2</v>
      </c>
      <c r="B40" s="410"/>
      <c r="C40" s="406" t="s">
        <v>3</v>
      </c>
      <c r="D40" s="406"/>
      <c r="E40" s="406"/>
      <c r="F40" s="201" t="s">
        <v>110</v>
      </c>
      <c r="G40" s="204">
        <v>1</v>
      </c>
      <c r="H40" s="204">
        <v>2</v>
      </c>
      <c r="I40" s="204">
        <v>3</v>
      </c>
      <c r="J40" s="204">
        <v>4</v>
      </c>
      <c r="K40" s="204">
        <v>5</v>
      </c>
      <c r="L40" s="204">
        <v>18</v>
      </c>
      <c r="N40" s="410" t="s">
        <v>2</v>
      </c>
      <c r="O40" s="410"/>
      <c r="P40" s="410"/>
      <c r="Q40" s="406" t="s">
        <v>3</v>
      </c>
      <c r="R40" s="406"/>
      <c r="S40" s="406"/>
      <c r="T40" s="201" t="s">
        <v>110</v>
      </c>
      <c r="U40" s="204">
        <v>1</v>
      </c>
      <c r="V40" s="204">
        <v>2</v>
      </c>
      <c r="W40" s="204">
        <v>3</v>
      </c>
      <c r="X40" s="204">
        <v>4</v>
      </c>
      <c r="Y40" s="204">
        <v>5</v>
      </c>
      <c r="Z40" s="204">
        <v>6</v>
      </c>
      <c r="AA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</row>
    <row r="41" spans="1:187" s="25" customFormat="1" ht="12.75">
      <c r="A41" s="355" t="s">
        <v>107</v>
      </c>
      <c r="B41" s="356"/>
      <c r="C41" s="376" t="s">
        <v>57</v>
      </c>
      <c r="D41" s="376"/>
      <c r="E41" s="376"/>
      <c r="F41" s="211">
        <v>1</v>
      </c>
      <c r="G41" s="217">
        <f>F29</f>
        <v>2232</v>
      </c>
      <c r="H41" s="217">
        <f>G29</f>
        <v>2730</v>
      </c>
      <c r="I41" s="218">
        <f>H41/G41*100%-100%</f>
        <v>0.2231182795698925</v>
      </c>
      <c r="J41" s="424">
        <f>R29</f>
        <v>727</v>
      </c>
      <c r="K41" s="424">
        <f>S29</f>
        <v>897</v>
      </c>
      <c r="L41" s="428">
        <f>K41/J41*100%-100%</f>
        <v>0.23383768913342506</v>
      </c>
      <c r="N41" s="361" t="s">
        <v>101</v>
      </c>
      <c r="O41" s="362"/>
      <c r="P41" s="363"/>
      <c r="Q41" s="376" t="s">
        <v>27</v>
      </c>
      <c r="R41" s="376"/>
      <c r="S41" s="376"/>
      <c r="T41" s="211">
        <v>1</v>
      </c>
      <c r="U41" s="217">
        <f>I12</f>
        <v>1864</v>
      </c>
      <c r="V41" s="217">
        <f>J12</f>
        <v>1647</v>
      </c>
      <c r="W41" s="218">
        <f>V41/U41*100%-100%</f>
        <v>-0.11641630901287559</v>
      </c>
      <c r="X41" s="424">
        <f>U12</f>
        <v>2375</v>
      </c>
      <c r="Y41" s="424">
        <f>V12</f>
        <v>1928</v>
      </c>
      <c r="Z41" s="428">
        <f>Y41/X41*100%-100%</f>
        <v>-0.1882105263157895</v>
      </c>
      <c r="AA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</row>
    <row r="42" spans="1:187" s="25" customFormat="1" ht="13.5" thickBot="1">
      <c r="A42" s="357"/>
      <c r="B42" s="358"/>
      <c r="C42" s="391" t="s">
        <v>27</v>
      </c>
      <c r="D42" s="391"/>
      <c r="E42" s="391"/>
      <c r="F42" s="212">
        <v>2</v>
      </c>
      <c r="G42" s="219">
        <f>F12</f>
        <v>1286</v>
      </c>
      <c r="H42" s="219">
        <f>G12</f>
        <v>1367</v>
      </c>
      <c r="I42" s="220">
        <f>H42/G42*100%-100%</f>
        <v>0.06298600311041991</v>
      </c>
      <c r="J42" s="425"/>
      <c r="K42" s="425"/>
      <c r="L42" s="429"/>
      <c r="N42" s="364"/>
      <c r="O42" s="365"/>
      <c r="P42" s="366"/>
      <c r="Q42" s="392" t="s">
        <v>41</v>
      </c>
      <c r="R42" s="392"/>
      <c r="S42" s="392"/>
      <c r="T42" s="213">
        <v>2</v>
      </c>
      <c r="U42" s="221">
        <f>I19</f>
        <v>769</v>
      </c>
      <c r="V42" s="221">
        <f>J19</f>
        <v>423</v>
      </c>
      <c r="W42" s="222">
        <f>V42/U42*100%-100%</f>
        <v>-0.44993498049414826</v>
      </c>
      <c r="X42" s="426"/>
      <c r="Y42" s="426"/>
      <c r="Z42" s="430"/>
      <c r="AA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</row>
    <row r="43" spans="1:187" s="25" customFormat="1" ht="12.75">
      <c r="A43" s="357"/>
      <c r="B43" s="358"/>
      <c r="C43" s="391" t="s">
        <v>41</v>
      </c>
      <c r="D43" s="391"/>
      <c r="E43" s="391"/>
      <c r="F43" s="212">
        <v>3</v>
      </c>
      <c r="G43" s="219">
        <f>F19</f>
        <v>671</v>
      </c>
      <c r="H43" s="219">
        <f>G19</f>
        <v>557</v>
      </c>
      <c r="I43" s="220">
        <f>H43/G43*100%-100%</f>
        <v>-0.16989567809239936</v>
      </c>
      <c r="J43" s="425"/>
      <c r="K43" s="425"/>
      <c r="L43" s="429"/>
      <c r="N43" s="361" t="s">
        <v>99</v>
      </c>
      <c r="O43" s="362"/>
      <c r="P43" s="363"/>
      <c r="Q43" s="376" t="s">
        <v>57</v>
      </c>
      <c r="R43" s="376"/>
      <c r="S43" s="376"/>
      <c r="T43" s="211">
        <v>3</v>
      </c>
      <c r="U43" s="217">
        <f>I29</f>
        <v>5164</v>
      </c>
      <c r="V43" s="217">
        <f>J29</f>
        <v>9768</v>
      </c>
      <c r="W43" s="218">
        <f>V43/U43*100%-100%</f>
        <v>0.8915569326103796</v>
      </c>
      <c r="X43" s="424">
        <f>U29</f>
        <v>5985</v>
      </c>
      <c r="Y43" s="424">
        <f>V29</f>
        <v>4101</v>
      </c>
      <c r="Z43" s="428">
        <f>Y43/X43*100%-100%</f>
        <v>-0.3147869674185464</v>
      </c>
      <c r="AA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</row>
    <row r="44" spans="1:187" s="25" customFormat="1" ht="13.5" thickBot="1">
      <c r="A44" s="359"/>
      <c r="B44" s="360"/>
      <c r="C44" s="392" t="s">
        <v>49</v>
      </c>
      <c r="D44" s="392"/>
      <c r="E44" s="392"/>
      <c r="F44" s="213">
        <v>4</v>
      </c>
      <c r="G44" s="221">
        <f>F25</f>
        <v>1003</v>
      </c>
      <c r="H44" s="221">
        <f>G25</f>
        <v>1215</v>
      </c>
      <c r="I44" s="222">
        <f>H44/G44*100%-100%</f>
        <v>0.2113659022931207</v>
      </c>
      <c r="J44" s="426"/>
      <c r="K44" s="426"/>
      <c r="L44" s="430"/>
      <c r="N44" s="367"/>
      <c r="O44" s="427"/>
      <c r="P44" s="369"/>
      <c r="Q44" s="391" t="s">
        <v>49</v>
      </c>
      <c r="R44" s="391"/>
      <c r="S44" s="391"/>
      <c r="T44" s="212">
        <v>4</v>
      </c>
      <c r="U44" s="219">
        <f>I25</f>
        <v>1979</v>
      </c>
      <c r="V44" s="219">
        <f>J25</f>
        <v>3435</v>
      </c>
      <c r="W44" s="220">
        <f>V44/U44*100%-100%</f>
        <v>0.7357251136937848</v>
      </c>
      <c r="X44" s="425"/>
      <c r="Y44" s="425"/>
      <c r="Z44" s="429"/>
      <c r="AA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</row>
    <row r="45" spans="1:187" s="25" customFormat="1" ht="13.5" thickBot="1">
      <c r="A45" s="333" t="s">
        <v>104</v>
      </c>
      <c r="B45" s="334"/>
      <c r="C45" s="376" t="s">
        <v>25</v>
      </c>
      <c r="D45" s="376"/>
      <c r="E45" s="376"/>
      <c r="F45" s="211">
        <v>5</v>
      </c>
      <c r="G45" s="217">
        <f>F11</f>
        <v>2971</v>
      </c>
      <c r="H45" s="217">
        <f>G11</f>
        <v>3871</v>
      </c>
      <c r="I45" s="218">
        <f>H45/G45*100%-100%</f>
        <v>0.30292830696735096</v>
      </c>
      <c r="J45" s="424">
        <f>R11</f>
        <v>974</v>
      </c>
      <c r="K45" s="424">
        <f>S11</f>
        <v>1675</v>
      </c>
      <c r="L45" s="428">
        <f>K45/J45*100%-100%</f>
        <v>0.7197125256673511</v>
      </c>
      <c r="N45" s="364"/>
      <c r="O45" s="365"/>
      <c r="P45" s="366"/>
      <c r="Q45" s="392" t="s">
        <v>53</v>
      </c>
      <c r="R45" s="392"/>
      <c r="S45" s="392"/>
      <c r="T45" s="213">
        <v>5</v>
      </c>
      <c r="U45" s="221">
        <f>I27</f>
        <v>1925</v>
      </c>
      <c r="V45" s="221">
        <f>J27</f>
        <v>3310</v>
      </c>
      <c r="W45" s="222">
        <f>V45/U45*100%-100%</f>
        <v>0.7194805194805194</v>
      </c>
      <c r="X45" s="426"/>
      <c r="Y45" s="426"/>
      <c r="Z45" s="430"/>
      <c r="AA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</row>
    <row r="46" spans="1:187" s="25" customFormat="1" ht="12.75">
      <c r="A46" s="335"/>
      <c r="B46" s="272"/>
      <c r="C46" s="391" t="s">
        <v>33</v>
      </c>
      <c r="D46" s="391"/>
      <c r="E46" s="391"/>
      <c r="F46" s="212">
        <v>6</v>
      </c>
      <c r="G46" s="219">
        <f>F15</f>
        <v>1890</v>
      </c>
      <c r="H46" s="219">
        <f>G15</f>
        <v>1977</v>
      </c>
      <c r="I46" s="220">
        <f>H46/G46*100%-100%</f>
        <v>0.04603174603174609</v>
      </c>
      <c r="J46" s="425"/>
      <c r="K46" s="425"/>
      <c r="L46" s="429"/>
      <c r="N46" s="370" t="s">
        <v>97</v>
      </c>
      <c r="O46" s="371"/>
      <c r="P46" s="372"/>
      <c r="Q46" s="340" t="s">
        <v>25</v>
      </c>
      <c r="R46" s="340"/>
      <c r="S46" s="340"/>
      <c r="T46" s="211">
        <v>6</v>
      </c>
      <c r="U46" s="217">
        <f>I11</f>
        <v>4758</v>
      </c>
      <c r="V46" s="217">
        <f>J11</f>
        <v>7695</v>
      </c>
      <c r="W46" s="218">
        <f>V46/U46*100%-100%</f>
        <v>0.6172761664564943</v>
      </c>
      <c r="X46" s="424">
        <f>U11</f>
        <v>5356</v>
      </c>
      <c r="Y46" s="424">
        <f>V11</f>
        <v>5687</v>
      </c>
      <c r="Z46" s="428">
        <f>Y46/X46*100%-100%</f>
        <v>0.06179985063480209</v>
      </c>
      <c r="AA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</row>
    <row r="47" spans="1:187" s="25" customFormat="1" ht="13.5" thickBot="1">
      <c r="A47" s="336"/>
      <c r="B47" s="294"/>
      <c r="C47" s="392" t="s">
        <v>39</v>
      </c>
      <c r="D47" s="392"/>
      <c r="E47" s="392"/>
      <c r="F47" s="213">
        <v>7</v>
      </c>
      <c r="G47" s="221">
        <f>F18</f>
        <v>286</v>
      </c>
      <c r="H47" s="221">
        <f>G18</f>
        <v>366</v>
      </c>
      <c r="I47" s="222">
        <f>H47/G47*100%-100%</f>
        <v>0.2797202797202798</v>
      </c>
      <c r="J47" s="426"/>
      <c r="K47" s="426"/>
      <c r="L47" s="430"/>
      <c r="N47" s="373"/>
      <c r="O47" s="433"/>
      <c r="P47" s="375"/>
      <c r="Q47" s="341" t="s">
        <v>33</v>
      </c>
      <c r="R47" s="341"/>
      <c r="S47" s="341"/>
      <c r="T47" s="212">
        <v>7</v>
      </c>
      <c r="U47" s="219">
        <f>I15</f>
        <v>2404</v>
      </c>
      <c r="V47" s="219">
        <f>J15</f>
        <v>2368</v>
      </c>
      <c r="W47" s="220">
        <f>V47/U47*100%-100%</f>
        <v>-0.014975041597337757</v>
      </c>
      <c r="X47" s="425"/>
      <c r="Y47" s="425"/>
      <c r="Z47" s="429"/>
      <c r="AA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</row>
    <row r="48" spans="1:187" s="25" customFormat="1" ht="13.5" thickBot="1">
      <c r="A48" s="355" t="s">
        <v>109</v>
      </c>
      <c r="B48" s="356"/>
      <c r="C48" s="376" t="s">
        <v>71</v>
      </c>
      <c r="D48" s="376"/>
      <c r="E48" s="376"/>
      <c r="F48" s="211">
        <v>8</v>
      </c>
      <c r="G48" s="162"/>
      <c r="H48" s="162"/>
      <c r="I48" s="223"/>
      <c r="J48" s="327"/>
      <c r="K48" s="327"/>
      <c r="L48" s="431"/>
      <c r="N48" s="373"/>
      <c r="O48" s="433"/>
      <c r="P48" s="375"/>
      <c r="Q48" s="342" t="s">
        <v>39</v>
      </c>
      <c r="R48" s="342"/>
      <c r="S48" s="342"/>
      <c r="T48" s="214">
        <v>8</v>
      </c>
      <c r="U48" s="225">
        <f>I18</f>
        <v>1601</v>
      </c>
      <c r="V48" s="225">
        <f>J18</f>
        <v>2116</v>
      </c>
      <c r="W48" s="226">
        <f>V48/U48*100%-100%</f>
        <v>0.3216739537788882</v>
      </c>
      <c r="X48" s="426"/>
      <c r="Y48" s="426"/>
      <c r="Z48" s="430"/>
      <c r="AA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</row>
    <row r="49" spans="1:187" s="25" customFormat="1" ht="13.5" thickBot="1">
      <c r="A49" s="359"/>
      <c r="B49" s="360"/>
      <c r="C49" s="390" t="s">
        <v>19</v>
      </c>
      <c r="D49" s="390"/>
      <c r="E49" s="390"/>
      <c r="F49" s="213">
        <v>9</v>
      </c>
      <c r="G49" s="160"/>
      <c r="H49" s="160"/>
      <c r="I49" s="224"/>
      <c r="J49" s="328"/>
      <c r="K49" s="328"/>
      <c r="L49" s="432"/>
      <c r="N49" s="355" t="s">
        <v>102</v>
      </c>
      <c r="O49" s="356"/>
      <c r="P49" s="356"/>
      <c r="Q49" s="376" t="s">
        <v>71</v>
      </c>
      <c r="R49" s="376"/>
      <c r="S49" s="376"/>
      <c r="T49" s="211">
        <v>9</v>
      </c>
      <c r="U49" s="162"/>
      <c r="V49" s="162"/>
      <c r="W49" s="223"/>
      <c r="X49" s="327"/>
      <c r="Y49" s="327"/>
      <c r="Z49" s="329"/>
      <c r="AA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17"/>
      <c r="FY49" s="117"/>
      <c r="FZ49" s="117"/>
      <c r="GA49" s="117"/>
      <c r="GB49" s="117"/>
      <c r="GC49" s="117"/>
      <c r="GD49" s="117"/>
      <c r="GE49" s="117"/>
    </row>
    <row r="50" spans="1:187" s="25" customFormat="1" ht="13.5" thickBot="1">
      <c r="A50" s="355" t="s">
        <v>108</v>
      </c>
      <c r="B50" s="356"/>
      <c r="C50" s="376" t="s">
        <v>47</v>
      </c>
      <c r="D50" s="376"/>
      <c r="E50" s="376"/>
      <c r="F50" s="211">
        <v>10</v>
      </c>
      <c r="G50" s="217">
        <f>F24</f>
        <v>2089</v>
      </c>
      <c r="H50" s="217">
        <f>G24</f>
        <v>3555</v>
      </c>
      <c r="I50" s="218">
        <f>H50/G50*100%-100%</f>
        <v>0.7017711823839157</v>
      </c>
      <c r="J50" s="424">
        <f>R24</f>
        <v>483</v>
      </c>
      <c r="K50" s="424">
        <f>S24</f>
        <v>624</v>
      </c>
      <c r="L50" s="428">
        <f>K50/J50*100%-100%</f>
        <v>0.2919254658385093</v>
      </c>
      <c r="N50" s="359"/>
      <c r="O50" s="360"/>
      <c r="P50" s="360"/>
      <c r="Q50" s="390" t="s">
        <v>19</v>
      </c>
      <c r="R50" s="390"/>
      <c r="S50" s="390"/>
      <c r="T50" s="213">
        <v>10</v>
      </c>
      <c r="U50" s="160"/>
      <c r="V50" s="160"/>
      <c r="W50" s="160"/>
      <c r="X50" s="328"/>
      <c r="Y50" s="328"/>
      <c r="Z50" s="330"/>
      <c r="AA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117"/>
      <c r="FI50" s="117"/>
      <c r="FJ50" s="117"/>
      <c r="FK50" s="117"/>
      <c r="FL50" s="117"/>
      <c r="FM50" s="117"/>
      <c r="FN50" s="117"/>
      <c r="FO50" s="117"/>
      <c r="FP50" s="117"/>
      <c r="FQ50" s="117"/>
      <c r="FR50" s="117"/>
      <c r="FS50" s="117"/>
      <c r="FT50" s="117"/>
      <c r="FU50" s="117"/>
      <c r="FV50" s="117"/>
      <c r="FW50" s="117"/>
      <c r="FX50" s="117"/>
      <c r="FY50" s="117"/>
      <c r="FZ50" s="117"/>
      <c r="GA50" s="117"/>
      <c r="GB50" s="117"/>
      <c r="GC50" s="117"/>
      <c r="GD50" s="117"/>
      <c r="GE50" s="117"/>
    </row>
    <row r="51" spans="1:187" s="25" customFormat="1" ht="12.75">
      <c r="A51" s="357"/>
      <c r="B51" s="358"/>
      <c r="C51" s="391" t="s">
        <v>45</v>
      </c>
      <c r="D51" s="391"/>
      <c r="E51" s="391"/>
      <c r="F51" s="212">
        <v>11</v>
      </c>
      <c r="G51" s="219">
        <f>F23</f>
        <v>1224</v>
      </c>
      <c r="H51" s="219">
        <f>G23</f>
        <v>1530</v>
      </c>
      <c r="I51" s="220">
        <f>H51/G51*100%-100%</f>
        <v>0.25</v>
      </c>
      <c r="J51" s="425"/>
      <c r="K51" s="425"/>
      <c r="L51" s="429"/>
      <c r="N51" s="367" t="s">
        <v>100</v>
      </c>
      <c r="O51" s="427"/>
      <c r="P51" s="369"/>
      <c r="Q51" s="386" t="s">
        <v>47</v>
      </c>
      <c r="R51" s="387"/>
      <c r="S51" s="388"/>
      <c r="T51" s="215">
        <v>11</v>
      </c>
      <c r="U51" s="227">
        <f>I24</f>
        <v>5489</v>
      </c>
      <c r="V51" s="227">
        <f>J24</f>
        <v>9960</v>
      </c>
      <c r="W51" s="228">
        <f>V51/U51*100%-100%</f>
        <v>0.8145381672435781</v>
      </c>
      <c r="X51" s="424">
        <f>U24</f>
        <v>1919</v>
      </c>
      <c r="Y51" s="424">
        <f>V24</f>
        <v>3378</v>
      </c>
      <c r="Z51" s="428">
        <f>Y51/X51*100%-100%</f>
        <v>0.7602918186555498</v>
      </c>
      <c r="AA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  <c r="FW51" s="117"/>
      <c r="FX51" s="117"/>
      <c r="FY51" s="117"/>
      <c r="FZ51" s="117"/>
      <c r="GA51" s="117"/>
      <c r="GB51" s="117"/>
      <c r="GC51" s="117"/>
      <c r="GD51" s="117"/>
      <c r="GE51" s="117"/>
    </row>
    <row r="52" spans="1:187" s="25" customFormat="1" ht="13.5" thickBot="1">
      <c r="A52" s="359"/>
      <c r="B52" s="360"/>
      <c r="C52" s="392" t="s">
        <v>59</v>
      </c>
      <c r="D52" s="392"/>
      <c r="E52" s="392"/>
      <c r="F52" s="213">
        <v>12</v>
      </c>
      <c r="G52" s="221"/>
      <c r="H52" s="221"/>
      <c r="I52" s="224"/>
      <c r="J52" s="426"/>
      <c r="K52" s="426"/>
      <c r="L52" s="430"/>
      <c r="N52" s="367"/>
      <c r="O52" s="427"/>
      <c r="P52" s="369"/>
      <c r="Q52" s="343" t="s">
        <v>45</v>
      </c>
      <c r="R52" s="344"/>
      <c r="S52" s="345"/>
      <c r="T52" s="212">
        <v>12</v>
      </c>
      <c r="U52" s="219">
        <f>I23</f>
        <v>2530</v>
      </c>
      <c r="V52" s="219">
        <f>J23</f>
        <v>3671</v>
      </c>
      <c r="W52" s="229"/>
      <c r="X52" s="425"/>
      <c r="Y52" s="425"/>
      <c r="Z52" s="429"/>
      <c r="AA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117"/>
      <c r="GE52" s="117"/>
    </row>
    <row r="53" spans="1:187" s="25" customFormat="1" ht="13.5" thickBot="1">
      <c r="A53" s="333" t="s">
        <v>103</v>
      </c>
      <c r="B53" s="334"/>
      <c r="C53" s="340" t="s">
        <v>69</v>
      </c>
      <c r="D53" s="340"/>
      <c r="E53" s="340"/>
      <c r="F53" s="211">
        <v>13</v>
      </c>
      <c r="G53" s="217">
        <f>F21</f>
        <v>11624</v>
      </c>
      <c r="H53" s="217">
        <f>G21</f>
        <v>12281</v>
      </c>
      <c r="I53" s="218">
        <f>H53/G53*100%-100%</f>
        <v>0.056520991052993796</v>
      </c>
      <c r="J53" s="424">
        <f>R21</f>
        <v>3575</v>
      </c>
      <c r="K53" s="424">
        <f>S21</f>
        <v>4602</v>
      </c>
      <c r="L53" s="428">
        <f>K53/J53*100%-100%</f>
        <v>0.28727272727272735</v>
      </c>
      <c r="N53" s="364"/>
      <c r="O53" s="365"/>
      <c r="P53" s="366"/>
      <c r="Q53" s="352" t="s">
        <v>59</v>
      </c>
      <c r="R53" s="353"/>
      <c r="S53" s="354"/>
      <c r="T53" s="213">
        <v>13</v>
      </c>
      <c r="U53" s="160"/>
      <c r="V53" s="221"/>
      <c r="W53" s="224"/>
      <c r="X53" s="426"/>
      <c r="Y53" s="426"/>
      <c r="Z53" s="430"/>
      <c r="AA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</row>
    <row r="54" spans="1:206" s="143" customFormat="1" ht="12.75">
      <c r="A54" s="335"/>
      <c r="B54" s="272"/>
      <c r="C54" s="341" t="s">
        <v>37</v>
      </c>
      <c r="D54" s="341"/>
      <c r="E54" s="341"/>
      <c r="F54" s="212">
        <v>14</v>
      </c>
      <c r="G54" s="219">
        <f>F17</f>
        <v>2136</v>
      </c>
      <c r="H54" s="219">
        <f>G17</f>
        <v>2573</v>
      </c>
      <c r="I54" s="220">
        <f>H54/G54*100%-100%</f>
        <v>0.20458801498127333</v>
      </c>
      <c r="J54" s="425"/>
      <c r="K54" s="425"/>
      <c r="L54" s="429"/>
      <c r="N54" s="370" t="s">
        <v>95</v>
      </c>
      <c r="O54" s="371"/>
      <c r="P54" s="372"/>
      <c r="Q54" s="380" t="s">
        <v>69</v>
      </c>
      <c r="R54" s="381"/>
      <c r="S54" s="382"/>
      <c r="T54" s="211">
        <v>14</v>
      </c>
      <c r="U54" s="217">
        <f>I21</f>
        <v>31167</v>
      </c>
      <c r="V54" s="217"/>
      <c r="W54" s="218"/>
      <c r="X54" s="424">
        <f>U21</f>
        <v>8436</v>
      </c>
      <c r="Y54" s="424">
        <f>V21</f>
        <v>7797</v>
      </c>
      <c r="Z54" s="428">
        <f>Y54/X54*100%-100%</f>
        <v>-0.07574679943100993</v>
      </c>
      <c r="AA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</row>
    <row r="55" spans="1:206" s="25" customFormat="1" ht="12.75">
      <c r="A55" s="335"/>
      <c r="B55" s="272"/>
      <c r="C55" s="391" t="s">
        <v>53</v>
      </c>
      <c r="D55" s="391"/>
      <c r="E55" s="391"/>
      <c r="F55" s="212" t="s">
        <v>46</v>
      </c>
      <c r="G55" s="219">
        <f>F27</f>
        <v>459</v>
      </c>
      <c r="H55" s="219">
        <f>G27</f>
        <v>911</v>
      </c>
      <c r="I55" s="220">
        <f aca="true" t="shared" si="0" ref="I42:I67">H55/G55*100%-100%</f>
        <v>0.9847494553376905</v>
      </c>
      <c r="J55" s="425"/>
      <c r="K55" s="425"/>
      <c r="L55" s="429"/>
      <c r="N55" s="373"/>
      <c r="O55" s="433"/>
      <c r="P55" s="375"/>
      <c r="Q55" s="383" t="s">
        <v>37</v>
      </c>
      <c r="R55" s="384"/>
      <c r="S55" s="385"/>
      <c r="T55" s="212" t="s">
        <v>46</v>
      </c>
      <c r="U55" s="219">
        <f>I17</f>
        <v>8470</v>
      </c>
      <c r="V55" s="219">
        <f>J17</f>
        <v>43557</v>
      </c>
      <c r="W55" s="220">
        <f aca="true" t="shared" si="1" ref="W42:W67">V55/U55*100%-100%</f>
        <v>4.142502951593861</v>
      </c>
      <c r="X55" s="425"/>
      <c r="Y55" s="425"/>
      <c r="Z55" s="429"/>
      <c r="AA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43"/>
      <c r="EG55" s="143"/>
      <c r="EH55" s="143"/>
      <c r="EI55" s="143"/>
      <c r="EJ55" s="143"/>
      <c r="EK55" s="143"/>
      <c r="EL55" s="143"/>
      <c r="EM55" s="143"/>
      <c r="EN55" s="143"/>
      <c r="EO55" s="143"/>
      <c r="EP55" s="143"/>
      <c r="EQ55" s="143"/>
      <c r="ER55" s="143"/>
      <c r="ES55" s="143"/>
      <c r="ET55" s="143"/>
      <c r="EU55" s="143"/>
      <c r="EV55" s="143"/>
      <c r="EW55" s="143"/>
      <c r="EX55" s="143"/>
      <c r="EY55" s="143"/>
      <c r="EZ55" s="143"/>
      <c r="FA55" s="143"/>
      <c r="FB55" s="143"/>
      <c r="FC55" s="143"/>
      <c r="FD55" s="143"/>
      <c r="FE55" s="143"/>
      <c r="FF55" s="143"/>
      <c r="FG55" s="143"/>
      <c r="FH55" s="143"/>
      <c r="FI55" s="143"/>
      <c r="FJ55" s="143"/>
      <c r="FK55" s="143"/>
      <c r="FL55" s="143"/>
      <c r="FM55" s="143"/>
      <c r="FN55" s="143"/>
      <c r="FO55" s="143"/>
      <c r="FP55" s="143"/>
      <c r="FQ55" s="143"/>
      <c r="FR55" s="143"/>
      <c r="FS55" s="143"/>
      <c r="FT55" s="143"/>
      <c r="FU55" s="143"/>
      <c r="FV55" s="143"/>
      <c r="FW55" s="143"/>
      <c r="FX55" s="143"/>
      <c r="FY55" s="143"/>
      <c r="FZ55" s="143"/>
      <c r="GA55" s="143"/>
      <c r="GB55" s="143"/>
      <c r="GC55" s="143"/>
      <c r="GD55" s="143"/>
      <c r="GE55" s="143"/>
      <c r="GF55" s="143"/>
      <c r="GG55" s="143"/>
      <c r="GH55" s="143"/>
      <c r="GI55" s="143"/>
      <c r="GJ55" s="143"/>
      <c r="GK55" s="143"/>
      <c r="GL55" s="143"/>
      <c r="GM55" s="143"/>
      <c r="GN55" s="143"/>
      <c r="GO55" s="143"/>
      <c r="GP55" s="143"/>
      <c r="GQ55" s="143"/>
      <c r="GR55" s="143"/>
      <c r="GS55" s="143"/>
      <c r="GT55" s="143"/>
      <c r="GU55" s="143"/>
      <c r="GV55" s="143"/>
      <c r="GW55" s="143"/>
      <c r="GX55" s="143"/>
    </row>
    <row r="56" spans="1:26" ht="12.75">
      <c r="A56" s="335"/>
      <c r="B56" s="272"/>
      <c r="C56" s="391" t="s">
        <v>63</v>
      </c>
      <c r="D56" s="391"/>
      <c r="E56" s="391"/>
      <c r="F56" s="212" t="s">
        <v>48</v>
      </c>
      <c r="G56" s="219">
        <f>F32</f>
        <v>980</v>
      </c>
      <c r="H56" s="219">
        <f>G32</f>
        <v>1202</v>
      </c>
      <c r="I56" s="220">
        <f t="shared" si="0"/>
        <v>0.226530612244898</v>
      </c>
      <c r="J56" s="425"/>
      <c r="K56" s="425"/>
      <c r="L56" s="429"/>
      <c r="N56" s="373"/>
      <c r="O56" s="433"/>
      <c r="P56" s="375"/>
      <c r="Q56" s="383" t="s">
        <v>63</v>
      </c>
      <c r="R56" s="384"/>
      <c r="S56" s="385"/>
      <c r="T56" s="212" t="s">
        <v>48</v>
      </c>
      <c r="U56" s="219">
        <f>I32</f>
        <v>1770</v>
      </c>
      <c r="V56" s="219">
        <f>J32</f>
        <v>2562</v>
      </c>
      <c r="W56" s="220">
        <f t="shared" si="1"/>
        <v>0.4474576271186441</v>
      </c>
      <c r="X56" s="425"/>
      <c r="Y56" s="425"/>
      <c r="Z56" s="429"/>
    </row>
    <row r="57" spans="1:26" ht="13.5" thickBot="1">
      <c r="A57" s="336"/>
      <c r="B57" s="294"/>
      <c r="C57" s="392" t="s">
        <v>67</v>
      </c>
      <c r="D57" s="392"/>
      <c r="E57" s="392"/>
      <c r="F57" s="213" t="s">
        <v>50</v>
      </c>
      <c r="G57" s="221">
        <f>F34</f>
        <v>314</v>
      </c>
      <c r="H57" s="221">
        <f>G34</f>
        <v>475</v>
      </c>
      <c r="I57" s="222">
        <f t="shared" si="0"/>
        <v>0.5127388535031847</v>
      </c>
      <c r="J57" s="426"/>
      <c r="K57" s="426"/>
      <c r="L57" s="430"/>
      <c r="N57" s="377"/>
      <c r="O57" s="378"/>
      <c r="P57" s="379"/>
      <c r="Q57" s="349" t="s">
        <v>67</v>
      </c>
      <c r="R57" s="350"/>
      <c r="S57" s="351"/>
      <c r="T57" s="213" t="s">
        <v>50</v>
      </c>
      <c r="U57" s="221">
        <f>I34</f>
        <v>1692</v>
      </c>
      <c r="V57" s="221">
        <f>J34</f>
        <v>3422</v>
      </c>
      <c r="W57" s="222">
        <f t="shared" si="1"/>
        <v>1.0224586288416075</v>
      </c>
      <c r="X57" s="426"/>
      <c r="Y57" s="426"/>
      <c r="Z57" s="430"/>
    </row>
    <row r="58" spans="1:26" ht="12.75">
      <c r="A58" s="333" t="s">
        <v>106</v>
      </c>
      <c r="B58" s="334"/>
      <c r="C58" s="340" t="s">
        <v>51</v>
      </c>
      <c r="D58" s="340"/>
      <c r="E58" s="340"/>
      <c r="F58" s="211" t="s">
        <v>52</v>
      </c>
      <c r="G58" s="217">
        <f>F26</f>
        <v>532</v>
      </c>
      <c r="H58" s="217">
        <f>G26</f>
        <v>631</v>
      </c>
      <c r="I58" s="218">
        <f t="shared" si="0"/>
        <v>0.18609022556390986</v>
      </c>
      <c r="J58" s="424">
        <f>R26</f>
        <v>420</v>
      </c>
      <c r="K58" s="424">
        <f>S26</f>
        <v>602</v>
      </c>
      <c r="L58" s="428">
        <f>K58/J58*100%-100%</f>
        <v>0.43333333333333335</v>
      </c>
      <c r="N58" s="370" t="s">
        <v>98</v>
      </c>
      <c r="O58" s="371"/>
      <c r="P58" s="372"/>
      <c r="Q58" s="380" t="s">
        <v>21</v>
      </c>
      <c r="R58" s="381"/>
      <c r="S58" s="382"/>
      <c r="T58" s="211" t="s">
        <v>52</v>
      </c>
      <c r="U58" s="217">
        <f>I9</f>
        <v>3504</v>
      </c>
      <c r="V58" s="217">
        <f>J9</f>
        <v>6159</v>
      </c>
      <c r="W58" s="218">
        <f t="shared" si="1"/>
        <v>0.7577054794520548</v>
      </c>
      <c r="X58" s="424">
        <f>U9</f>
        <v>4080</v>
      </c>
      <c r="Y58" s="424">
        <f>V9</f>
        <v>4808</v>
      </c>
      <c r="Z58" s="428">
        <f>Y58/X58*100%-100%</f>
        <v>0.17843137254901964</v>
      </c>
    </row>
    <row r="59" spans="1:26" ht="12.75">
      <c r="A59" s="335"/>
      <c r="B59" s="272"/>
      <c r="C59" s="391" t="s">
        <v>21</v>
      </c>
      <c r="D59" s="391"/>
      <c r="E59" s="391"/>
      <c r="F59" s="212" t="s">
        <v>54</v>
      </c>
      <c r="G59" s="219">
        <f>F9</f>
        <v>677</v>
      </c>
      <c r="H59" s="219">
        <f>G9</f>
        <v>975</v>
      </c>
      <c r="I59" s="220">
        <f t="shared" si="0"/>
        <v>0.44017725258493345</v>
      </c>
      <c r="J59" s="425"/>
      <c r="K59" s="425"/>
      <c r="L59" s="429"/>
      <c r="N59" s="373"/>
      <c r="O59" s="433"/>
      <c r="P59" s="375"/>
      <c r="Q59" s="383" t="s">
        <v>29</v>
      </c>
      <c r="R59" s="384"/>
      <c r="S59" s="385"/>
      <c r="T59" s="212" t="s">
        <v>54</v>
      </c>
      <c r="U59" s="219">
        <f>I13</f>
        <v>17251</v>
      </c>
      <c r="V59" s="219">
        <f>J13</f>
        <v>12117</v>
      </c>
      <c r="W59" s="220">
        <f t="shared" si="1"/>
        <v>-0.2976059358877746</v>
      </c>
      <c r="X59" s="425"/>
      <c r="Y59" s="425"/>
      <c r="Z59" s="429"/>
    </row>
    <row r="60" spans="1:26" ht="12.75">
      <c r="A60" s="335"/>
      <c r="B60" s="272"/>
      <c r="C60" s="391" t="s">
        <v>23</v>
      </c>
      <c r="D60" s="391"/>
      <c r="E60" s="391"/>
      <c r="F60" s="212" t="s">
        <v>56</v>
      </c>
      <c r="G60" s="219">
        <f>F10</f>
        <v>271</v>
      </c>
      <c r="H60" s="219">
        <f>G10</f>
        <v>469</v>
      </c>
      <c r="I60" s="220">
        <f t="shared" si="0"/>
        <v>0.7306273062730628</v>
      </c>
      <c r="J60" s="425"/>
      <c r="K60" s="425"/>
      <c r="L60" s="429"/>
      <c r="N60" s="373"/>
      <c r="O60" s="433"/>
      <c r="P60" s="375"/>
      <c r="Q60" s="343" t="s">
        <v>61</v>
      </c>
      <c r="R60" s="344"/>
      <c r="S60" s="345"/>
      <c r="T60" s="212" t="s">
        <v>56</v>
      </c>
      <c r="U60" s="219">
        <f>I31</f>
        <v>3510</v>
      </c>
      <c r="V60" s="219">
        <f>J31</f>
        <v>3423</v>
      </c>
      <c r="W60" s="220">
        <f t="shared" si="1"/>
        <v>-0.02478632478632481</v>
      </c>
      <c r="X60" s="425"/>
      <c r="Y60" s="425"/>
      <c r="Z60" s="429"/>
    </row>
    <row r="61" spans="1:26" ht="13.5" thickBot="1">
      <c r="A61" s="335"/>
      <c r="B61" s="272"/>
      <c r="C61" s="391" t="s">
        <v>29</v>
      </c>
      <c r="D61" s="391"/>
      <c r="E61" s="391"/>
      <c r="F61" s="212" t="s">
        <v>58</v>
      </c>
      <c r="G61" s="219">
        <f>F13</f>
        <v>703</v>
      </c>
      <c r="H61" s="219">
        <f>G13</f>
        <v>976</v>
      </c>
      <c r="I61" s="220">
        <f t="shared" si="0"/>
        <v>0.3883357041251778</v>
      </c>
      <c r="J61" s="425"/>
      <c r="K61" s="425"/>
      <c r="L61" s="429"/>
      <c r="N61" s="377"/>
      <c r="O61" s="378"/>
      <c r="P61" s="379"/>
      <c r="Q61" s="352" t="s">
        <v>65</v>
      </c>
      <c r="R61" s="353"/>
      <c r="S61" s="354"/>
      <c r="T61" s="213" t="s">
        <v>58</v>
      </c>
      <c r="U61" s="221">
        <f>I33</f>
        <v>958</v>
      </c>
      <c r="V61" s="221">
        <f>J33</f>
        <v>1722</v>
      </c>
      <c r="W61" s="222">
        <f t="shared" si="1"/>
        <v>0.7974947807933195</v>
      </c>
      <c r="X61" s="426"/>
      <c r="Y61" s="426"/>
      <c r="Z61" s="430"/>
    </row>
    <row r="62" spans="1:26" ht="13.5" thickBot="1">
      <c r="A62" s="336"/>
      <c r="B62" s="294"/>
      <c r="C62" s="392" t="s">
        <v>61</v>
      </c>
      <c r="D62" s="392"/>
      <c r="E62" s="392"/>
      <c r="F62" s="213" t="s">
        <v>60</v>
      </c>
      <c r="G62" s="221">
        <f>F31</f>
        <v>539</v>
      </c>
      <c r="H62" s="221">
        <f>G31</f>
        <v>656</v>
      </c>
      <c r="I62" s="222">
        <f t="shared" si="0"/>
        <v>0.2170686456400741</v>
      </c>
      <c r="J62" s="426"/>
      <c r="K62" s="426"/>
      <c r="L62" s="430"/>
      <c r="N62" s="370" t="s">
        <v>96</v>
      </c>
      <c r="O62" s="371"/>
      <c r="P62" s="372"/>
      <c r="Q62" s="346" t="s">
        <v>43</v>
      </c>
      <c r="R62" s="347"/>
      <c r="S62" s="348"/>
      <c r="T62" s="211" t="s">
        <v>60</v>
      </c>
      <c r="U62" s="217">
        <f>I20</f>
        <v>4504</v>
      </c>
      <c r="V62" s="217">
        <f>J20</f>
        <v>6492</v>
      </c>
      <c r="W62" s="218">
        <f t="shared" si="1"/>
        <v>0.44138543516873896</v>
      </c>
      <c r="X62" s="424">
        <f>U20</f>
        <v>4402</v>
      </c>
      <c r="Y62" s="424">
        <f>V20</f>
        <v>7730</v>
      </c>
      <c r="Z62" s="428">
        <f>Y62/X62*100%-100%</f>
        <v>0.7560199909132213</v>
      </c>
    </row>
    <row r="63" spans="1:26" ht="12.75">
      <c r="A63" s="333" t="s">
        <v>105</v>
      </c>
      <c r="B63" s="334"/>
      <c r="C63" s="376" t="s">
        <v>43</v>
      </c>
      <c r="D63" s="376"/>
      <c r="E63" s="376"/>
      <c r="F63" s="211" t="s">
        <v>62</v>
      </c>
      <c r="G63" s="217">
        <f>F20</f>
        <v>1539</v>
      </c>
      <c r="H63" s="217">
        <f>G20</f>
        <v>1792</v>
      </c>
      <c r="I63" s="218">
        <f t="shared" si="0"/>
        <v>0.1643924626380766</v>
      </c>
      <c r="J63" s="424">
        <f>R20</f>
        <v>607</v>
      </c>
      <c r="K63" s="424">
        <f>S20</f>
        <v>639</v>
      </c>
      <c r="L63" s="428">
        <f>K63/J63*100%-100%</f>
        <v>0.05271828665568368</v>
      </c>
      <c r="N63" s="373"/>
      <c r="O63" s="433"/>
      <c r="P63" s="375"/>
      <c r="Q63" s="343" t="s">
        <v>23</v>
      </c>
      <c r="R63" s="344"/>
      <c r="S63" s="345"/>
      <c r="T63" s="212" t="s">
        <v>62</v>
      </c>
      <c r="U63" s="219">
        <f>I10</f>
        <v>1816</v>
      </c>
      <c r="V63" s="219">
        <f>J10</f>
        <v>4199</v>
      </c>
      <c r="W63" s="220">
        <f t="shared" si="1"/>
        <v>1.3122246696035242</v>
      </c>
      <c r="X63" s="425"/>
      <c r="Y63" s="425"/>
      <c r="Z63" s="429"/>
    </row>
    <row r="64" spans="1:26" ht="12.75">
      <c r="A64" s="335"/>
      <c r="B64" s="272"/>
      <c r="C64" s="341" t="s">
        <v>31</v>
      </c>
      <c r="D64" s="341"/>
      <c r="E64" s="341"/>
      <c r="F64" s="212" t="s">
        <v>64</v>
      </c>
      <c r="G64" s="219">
        <f>F14</f>
        <v>738</v>
      </c>
      <c r="H64" s="219">
        <f>G14</f>
        <v>879</v>
      </c>
      <c r="I64" s="220">
        <f t="shared" si="0"/>
        <v>0.1910569105691058</v>
      </c>
      <c r="J64" s="425"/>
      <c r="K64" s="425"/>
      <c r="L64" s="429"/>
      <c r="N64" s="373"/>
      <c r="O64" s="433"/>
      <c r="P64" s="375"/>
      <c r="Q64" s="383" t="s">
        <v>31</v>
      </c>
      <c r="R64" s="384"/>
      <c r="S64" s="385"/>
      <c r="T64" s="212" t="s">
        <v>64</v>
      </c>
      <c r="U64" s="219">
        <f>I14</f>
        <v>1181</v>
      </c>
      <c r="V64" s="219">
        <f>J14</f>
        <v>1782</v>
      </c>
      <c r="W64" s="220">
        <f t="shared" si="1"/>
        <v>0.5088907705334462</v>
      </c>
      <c r="X64" s="425"/>
      <c r="Y64" s="425"/>
      <c r="Z64" s="429"/>
    </row>
    <row r="65" spans="1:26" ht="12.75">
      <c r="A65" s="335"/>
      <c r="B65" s="272"/>
      <c r="C65" s="341" t="s">
        <v>35</v>
      </c>
      <c r="D65" s="341"/>
      <c r="E65" s="341"/>
      <c r="F65" s="212" t="s">
        <v>66</v>
      </c>
      <c r="G65" s="219">
        <f>F16</f>
        <v>454</v>
      </c>
      <c r="H65" s="219">
        <f>G16</f>
        <v>500</v>
      </c>
      <c r="I65" s="220">
        <f t="shared" si="0"/>
        <v>0.1013215859030836</v>
      </c>
      <c r="J65" s="425"/>
      <c r="K65" s="425"/>
      <c r="L65" s="429"/>
      <c r="N65" s="373"/>
      <c r="O65" s="433"/>
      <c r="P65" s="375"/>
      <c r="Q65" s="383" t="s">
        <v>35</v>
      </c>
      <c r="R65" s="384"/>
      <c r="S65" s="385"/>
      <c r="T65" s="212" t="s">
        <v>66</v>
      </c>
      <c r="U65" s="219">
        <f>I16</f>
        <v>1549</v>
      </c>
      <c r="V65" s="219">
        <f>J16</f>
        <v>2426</v>
      </c>
      <c r="W65" s="220">
        <f t="shared" si="1"/>
        <v>0.5661717236927051</v>
      </c>
      <c r="X65" s="425"/>
      <c r="Y65" s="425"/>
      <c r="Z65" s="429"/>
    </row>
    <row r="66" spans="1:26" ht="12.75">
      <c r="A66" s="335"/>
      <c r="B66" s="272"/>
      <c r="C66" s="341" t="s">
        <v>55</v>
      </c>
      <c r="D66" s="341"/>
      <c r="E66" s="341"/>
      <c r="F66" s="212" t="s">
        <v>68</v>
      </c>
      <c r="G66" s="219">
        <f>F28</f>
        <v>480</v>
      </c>
      <c r="H66" s="219">
        <f>G28</f>
        <v>447</v>
      </c>
      <c r="I66" s="220">
        <f t="shared" si="0"/>
        <v>-0.06874999999999998</v>
      </c>
      <c r="J66" s="425"/>
      <c r="K66" s="425"/>
      <c r="L66" s="429"/>
      <c r="N66" s="373"/>
      <c r="O66" s="433"/>
      <c r="P66" s="375"/>
      <c r="Q66" s="383" t="s">
        <v>51</v>
      </c>
      <c r="R66" s="384"/>
      <c r="S66" s="385"/>
      <c r="T66" s="212" t="s">
        <v>68</v>
      </c>
      <c r="U66" s="219">
        <f>I26</f>
        <v>14788</v>
      </c>
      <c r="V66" s="219">
        <f>J26</f>
        <v>5353</v>
      </c>
      <c r="W66" s="220">
        <f t="shared" si="1"/>
        <v>-0.6380173113335137</v>
      </c>
      <c r="X66" s="425"/>
      <c r="Y66" s="425"/>
      <c r="Z66" s="429"/>
    </row>
    <row r="67" spans="1:26" ht="13.5" thickBot="1">
      <c r="A67" s="336"/>
      <c r="B67" s="294"/>
      <c r="C67" s="393" t="s">
        <v>65</v>
      </c>
      <c r="D67" s="393"/>
      <c r="E67" s="393"/>
      <c r="F67" s="213" t="s">
        <v>70</v>
      </c>
      <c r="G67" s="221">
        <f>F33</f>
        <v>297</v>
      </c>
      <c r="H67" s="221">
        <f>G33</f>
        <v>352</v>
      </c>
      <c r="I67" s="222">
        <f t="shared" si="0"/>
        <v>0.18518518518518512</v>
      </c>
      <c r="J67" s="426"/>
      <c r="K67" s="426"/>
      <c r="L67" s="430"/>
      <c r="N67" s="377"/>
      <c r="O67" s="378"/>
      <c r="P67" s="379"/>
      <c r="Q67" s="349" t="s">
        <v>55</v>
      </c>
      <c r="R67" s="350"/>
      <c r="S67" s="351"/>
      <c r="T67" s="213" t="s">
        <v>70</v>
      </c>
      <c r="U67" s="221">
        <f>I28</f>
        <v>776</v>
      </c>
      <c r="V67" s="221">
        <f>J28</f>
        <v>1147</v>
      </c>
      <c r="W67" s="222">
        <f t="shared" si="1"/>
        <v>0.4780927835051547</v>
      </c>
      <c r="X67" s="426"/>
      <c r="Y67" s="426"/>
      <c r="Z67" s="430"/>
    </row>
    <row r="68" spans="1:26" ht="12.75">
      <c r="A68" s="337" t="s">
        <v>4</v>
      </c>
      <c r="B68" s="338"/>
      <c r="C68" s="338"/>
      <c r="D68" s="338"/>
      <c r="E68" s="339"/>
      <c r="F68" s="216" t="s">
        <v>94</v>
      </c>
      <c r="G68" s="172">
        <f>SUM(G41:G67)</f>
        <v>35395</v>
      </c>
      <c r="H68" s="172">
        <f>SUM(H41:H67)</f>
        <v>42287</v>
      </c>
      <c r="I68" s="173">
        <f>H68/G68*100%-100%</f>
        <v>0.19471676790507142</v>
      </c>
      <c r="J68" s="172">
        <f>SUM(J41:J67)</f>
        <v>6786</v>
      </c>
      <c r="K68" s="172">
        <f>SUM(K41:K67)</f>
        <v>9039</v>
      </c>
      <c r="L68" s="173">
        <f>K68/J68*100%-100%</f>
        <v>0.3320070733863838</v>
      </c>
      <c r="N68" s="389" t="s">
        <v>4</v>
      </c>
      <c r="O68" s="389"/>
      <c r="P68" s="389"/>
      <c r="Q68" s="389"/>
      <c r="R68" s="389"/>
      <c r="S68" s="389"/>
      <c r="T68" s="216" t="s">
        <v>94</v>
      </c>
      <c r="U68" s="172">
        <f>SUM(U41:U67)</f>
        <v>121419</v>
      </c>
      <c r="V68" s="172">
        <f>SUM(V41:V67)</f>
        <v>138754</v>
      </c>
      <c r="W68" s="173">
        <f>V68/U68*100%-100%</f>
        <v>0.1427700771707887</v>
      </c>
      <c r="X68" s="172">
        <f>SUM(X41:X67)</f>
        <v>32553</v>
      </c>
      <c r="Y68" s="172">
        <f>SUM(Y41:Y67)</f>
        <v>35429</v>
      </c>
      <c r="Z68" s="173">
        <f>Y68/X68*100%-100%</f>
        <v>0.08834823211378362</v>
      </c>
    </row>
    <row r="69" spans="1:26" ht="30" customHeight="1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</row>
    <row r="70" spans="1:10" s="25" customFormat="1" ht="12.75" customHeight="1">
      <c r="A70" s="178" t="s">
        <v>215</v>
      </c>
      <c r="B70" s="71"/>
      <c r="C70" s="71"/>
      <c r="D70" s="71"/>
      <c r="E70" s="71"/>
      <c r="F70" s="71"/>
      <c r="G70" s="71"/>
      <c r="H70" s="71"/>
      <c r="I70" s="71"/>
      <c r="J70" s="25" t="s">
        <v>216</v>
      </c>
    </row>
    <row r="71" spans="1:10" s="25" customFormat="1" ht="12.75">
      <c r="A71" s="178" t="s">
        <v>217</v>
      </c>
      <c r="B71" s="71"/>
      <c r="C71" s="71"/>
      <c r="D71" s="71"/>
      <c r="E71" s="71"/>
      <c r="F71" s="71"/>
      <c r="G71" s="71"/>
      <c r="H71" s="71"/>
      <c r="I71" s="71"/>
      <c r="J71" s="63" t="s">
        <v>169</v>
      </c>
    </row>
    <row r="72" spans="1:10" s="25" customFormat="1" ht="12.75">
      <c r="A72" s="178" t="s">
        <v>218</v>
      </c>
      <c r="B72" s="71"/>
      <c r="C72" s="71"/>
      <c r="D72" s="71"/>
      <c r="E72" s="71"/>
      <c r="F72" s="71"/>
      <c r="G72" s="71"/>
      <c r="H72" s="71"/>
      <c r="I72" s="71"/>
      <c r="J72" s="64" t="s">
        <v>168</v>
      </c>
    </row>
    <row r="73" spans="1:26" ht="12.75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</row>
  </sheetData>
  <sheetProtection/>
  <mergeCells count="146">
    <mergeCell ref="A68:E68"/>
    <mergeCell ref="N68:S68"/>
    <mergeCell ref="C65:E65"/>
    <mergeCell ref="Q65:S65"/>
    <mergeCell ref="C66:E66"/>
    <mergeCell ref="Q66:S66"/>
    <mergeCell ref="C67:E67"/>
    <mergeCell ref="Q67:S67"/>
    <mergeCell ref="J63:J67"/>
    <mergeCell ref="K63:K67"/>
    <mergeCell ref="C61:E61"/>
    <mergeCell ref="Q61:S61"/>
    <mergeCell ref="C62:E62"/>
    <mergeCell ref="N62:P67"/>
    <mergeCell ref="Q62:S62"/>
    <mergeCell ref="A63:B67"/>
    <mergeCell ref="C63:E63"/>
    <mergeCell ref="Q63:S63"/>
    <mergeCell ref="C64:E64"/>
    <mergeCell ref="Q64:S64"/>
    <mergeCell ref="A53:B57"/>
    <mergeCell ref="C53:E53"/>
    <mergeCell ref="Q53:S53"/>
    <mergeCell ref="C54:E54"/>
    <mergeCell ref="N54:P57"/>
    <mergeCell ref="Q54:S54"/>
    <mergeCell ref="C55:E55"/>
    <mergeCell ref="Q55:S55"/>
    <mergeCell ref="C56:E56"/>
    <mergeCell ref="Q56:S56"/>
    <mergeCell ref="C57:E57"/>
    <mergeCell ref="Q57:S57"/>
    <mergeCell ref="A58:B62"/>
    <mergeCell ref="C58:E58"/>
    <mergeCell ref="N58:P61"/>
    <mergeCell ref="Q58:S58"/>
    <mergeCell ref="C59:E59"/>
    <mergeCell ref="Q59:S59"/>
    <mergeCell ref="C60:E60"/>
    <mergeCell ref="Q60:S60"/>
    <mergeCell ref="N51:P53"/>
    <mergeCell ref="Q51:S51"/>
    <mergeCell ref="C52:E52"/>
    <mergeCell ref="Q52:S52"/>
    <mergeCell ref="Q46:S46"/>
    <mergeCell ref="C47:E47"/>
    <mergeCell ref="Q47:S47"/>
    <mergeCell ref="N49:P50"/>
    <mergeCell ref="Q49:S49"/>
    <mergeCell ref="J50:J52"/>
    <mergeCell ref="A45:B47"/>
    <mergeCell ref="C45:E45"/>
    <mergeCell ref="Q45:S45"/>
    <mergeCell ref="C46:E46"/>
    <mergeCell ref="N46:P48"/>
    <mergeCell ref="A48:B49"/>
    <mergeCell ref="C48:E48"/>
    <mergeCell ref="Q48:S48"/>
    <mergeCell ref="C49:E49"/>
    <mergeCell ref="A50:B52"/>
    <mergeCell ref="C50:E50"/>
    <mergeCell ref="Q50:S50"/>
    <mergeCell ref="C51:E51"/>
    <mergeCell ref="F37:F39"/>
    <mergeCell ref="G37:L37"/>
    <mergeCell ref="N37:P39"/>
    <mergeCell ref="Q37:S39"/>
    <mergeCell ref="A41:B44"/>
    <mergeCell ref="C41:E41"/>
    <mergeCell ref="T37:T39"/>
    <mergeCell ref="U37:Z37"/>
    <mergeCell ref="G38:I38"/>
    <mergeCell ref="J38:L38"/>
    <mergeCell ref="U38:W38"/>
    <mergeCell ref="X38:Z38"/>
    <mergeCell ref="N41:P42"/>
    <mergeCell ref="Q41:S41"/>
    <mergeCell ref="C42:E42"/>
    <mergeCell ref="Q42:S42"/>
    <mergeCell ref="C43:E43"/>
    <mergeCell ref="N43:P45"/>
    <mergeCell ref="Q43:S43"/>
    <mergeCell ref="C44:E44"/>
    <mergeCell ref="Q44:S44"/>
    <mergeCell ref="J41:J44"/>
    <mergeCell ref="O5:Q5"/>
    <mergeCell ref="R5:T5"/>
    <mergeCell ref="U5:W5"/>
    <mergeCell ref="X5:Z5"/>
    <mergeCell ref="A40:B40"/>
    <mergeCell ref="C40:E40"/>
    <mergeCell ref="N40:P40"/>
    <mergeCell ref="Q40:S40"/>
    <mergeCell ref="A37:B39"/>
    <mergeCell ref="C37:E39"/>
    <mergeCell ref="Y1:Z1"/>
    <mergeCell ref="A2:Z2"/>
    <mergeCell ref="A4:A6"/>
    <mergeCell ref="B4:B6"/>
    <mergeCell ref="C4:N4"/>
    <mergeCell ref="O4:Z4"/>
    <mergeCell ref="C5:E5"/>
    <mergeCell ref="F5:H5"/>
    <mergeCell ref="I5:K5"/>
    <mergeCell ref="L5:N5"/>
    <mergeCell ref="K41:K44"/>
    <mergeCell ref="L41:L44"/>
    <mergeCell ref="J45:J47"/>
    <mergeCell ref="K45:K47"/>
    <mergeCell ref="L45:L47"/>
    <mergeCell ref="J48:J49"/>
    <mergeCell ref="K48:K49"/>
    <mergeCell ref="L48:L49"/>
    <mergeCell ref="K50:K52"/>
    <mergeCell ref="L50:L52"/>
    <mergeCell ref="J53:J57"/>
    <mergeCell ref="K53:K57"/>
    <mergeCell ref="L53:L57"/>
    <mergeCell ref="J58:J62"/>
    <mergeCell ref="K58:K62"/>
    <mergeCell ref="L58:L62"/>
    <mergeCell ref="L63:L67"/>
    <mergeCell ref="X41:X42"/>
    <mergeCell ref="Y41:Y42"/>
    <mergeCell ref="Z41:Z42"/>
    <mergeCell ref="X43:X45"/>
    <mergeCell ref="Y43:Y45"/>
    <mergeCell ref="Z43:Z45"/>
    <mergeCell ref="X46:X48"/>
    <mergeCell ref="Y46:Y48"/>
    <mergeCell ref="Z46:Z48"/>
    <mergeCell ref="X49:X50"/>
    <mergeCell ref="Y49:Y50"/>
    <mergeCell ref="Z49:Z50"/>
    <mergeCell ref="X51:X53"/>
    <mergeCell ref="Y51:Y53"/>
    <mergeCell ref="Z51:Z53"/>
    <mergeCell ref="X62:X67"/>
    <mergeCell ref="Y62:Y67"/>
    <mergeCell ref="Z62:Z67"/>
    <mergeCell ref="X54:X57"/>
    <mergeCell ref="Y54:Y57"/>
    <mergeCell ref="Z54:Z57"/>
    <mergeCell ref="X58:X61"/>
    <mergeCell ref="Y58:Y61"/>
    <mergeCell ref="Z58:Z61"/>
  </mergeCells>
  <conditionalFormatting sqref="E8:E35 H8:H35 K8:K35 N8:N35 Q8:Q35 T8:T35 W8:W35 Z8:Z35 I41:I68 L41:L68 W41:W68 Z41:Z68">
    <cfRule type="cellIs" priority="67" dxfId="118" operator="greaterThan" stopIfTrue="1">
      <formula>0</formula>
    </cfRule>
    <cfRule type="cellIs" priority="68" dxfId="117" operator="lessThan" stopIfTrue="1">
      <formula>0</formula>
    </cfRule>
  </conditionalFormatting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64" r:id="rId1"/>
  <rowBreaks count="1" manualBreakCount="1">
    <brk id="35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A1:I58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5" customWidth="1"/>
    <col min="2" max="2" width="35.75390625" style="25" customWidth="1"/>
    <col min="3" max="3" width="3.75390625" style="25" customWidth="1"/>
    <col min="4" max="5" width="25.75390625" style="25" customWidth="1"/>
    <col min="6" max="6" width="3.75390625" style="25" customWidth="1"/>
    <col min="7" max="7" width="9.75390625" style="26" customWidth="1"/>
    <col min="8" max="9" width="9.75390625" style="25" customWidth="1"/>
    <col min="10" max="10" width="11.125" style="25" bestFit="1" customWidth="1"/>
    <col min="11" max="16384" width="9.125" style="25" customWidth="1"/>
  </cols>
  <sheetData>
    <row r="1" spans="8:9" ht="12" customHeight="1">
      <c r="H1" s="292" t="s">
        <v>155</v>
      </c>
      <c r="I1" s="292"/>
    </row>
    <row r="2" spans="1:9" ht="32.25" customHeight="1">
      <c r="A2" s="293" t="s">
        <v>174</v>
      </c>
      <c r="B2" s="293"/>
      <c r="C2" s="293"/>
      <c r="D2" s="293"/>
      <c r="E2" s="293"/>
      <c r="F2" s="293"/>
      <c r="G2" s="293"/>
      <c r="H2" s="293"/>
      <c r="I2" s="293"/>
    </row>
    <row r="3" spans="1:9" ht="12.75">
      <c r="A3" s="27"/>
      <c r="B3" s="27"/>
      <c r="C3" s="27"/>
      <c r="D3" s="27"/>
      <c r="E3" s="27"/>
      <c r="F3" s="27"/>
      <c r="G3" s="28"/>
      <c r="H3" s="27"/>
      <c r="I3" s="27"/>
    </row>
    <row r="4" spans="1:9" ht="34.5" customHeight="1">
      <c r="A4" s="276" t="s">
        <v>1</v>
      </c>
      <c r="B4" s="276"/>
      <c r="C4" s="276"/>
      <c r="D4" s="276"/>
      <c r="E4" s="276"/>
      <c r="F4" s="280" t="s">
        <v>0</v>
      </c>
      <c r="G4" s="435">
        <v>2022</v>
      </c>
      <c r="H4" s="437">
        <v>2023</v>
      </c>
      <c r="I4" s="266" t="s">
        <v>162</v>
      </c>
    </row>
    <row r="5" spans="1:9" ht="10.5" customHeight="1">
      <c r="A5" s="276"/>
      <c r="B5" s="276"/>
      <c r="C5" s="276"/>
      <c r="D5" s="276"/>
      <c r="E5" s="276"/>
      <c r="F5" s="281"/>
      <c r="G5" s="436"/>
      <c r="H5" s="438"/>
      <c r="I5" s="275"/>
    </row>
    <row r="6" spans="1:9" ht="14.25" customHeight="1" thickBot="1">
      <c r="A6" s="265" t="s">
        <v>2</v>
      </c>
      <c r="B6" s="265"/>
      <c r="C6" s="265"/>
      <c r="D6" s="265"/>
      <c r="E6" s="265"/>
      <c r="F6" s="29" t="s">
        <v>3</v>
      </c>
      <c r="G6" s="239">
        <v>1</v>
      </c>
      <c r="H6" s="239">
        <v>2</v>
      </c>
      <c r="I6" s="29">
        <v>3</v>
      </c>
    </row>
    <row r="7" spans="1:9" ht="30" customHeight="1" thickBot="1">
      <c r="A7" s="273" t="s">
        <v>160</v>
      </c>
      <c r="B7" s="274"/>
      <c r="C7" s="274"/>
      <c r="D7" s="274"/>
      <c r="E7" s="274"/>
      <c r="F7" s="30">
        <v>1</v>
      </c>
      <c r="G7" s="240">
        <f>'3.1'!G7/'2.1'!G7</f>
        <v>1.0420277401003617</v>
      </c>
      <c r="H7" s="240">
        <f>'3.1'!H7/'2.1'!H7</f>
        <v>0.9623446449274774</v>
      </c>
      <c r="I7" s="32">
        <f>H7-G7</f>
        <v>-0.0796830951728843</v>
      </c>
    </row>
    <row r="8" spans="1:9" ht="15" customHeight="1">
      <c r="A8" s="278" t="s">
        <v>5</v>
      </c>
      <c r="B8" s="275" t="s">
        <v>72</v>
      </c>
      <c r="C8" s="277" t="s">
        <v>4</v>
      </c>
      <c r="D8" s="277"/>
      <c r="E8" s="277"/>
      <c r="F8" s="33">
        <v>2</v>
      </c>
      <c r="G8" s="241">
        <f>'3.1'!G8/'2.1'!G8</f>
        <v>1.147248306500706</v>
      </c>
      <c r="H8" s="242">
        <f>'3.1'!H8/'2.1'!H8</f>
        <v>0.9329920244232376</v>
      </c>
      <c r="I8" s="190">
        <f aca="true" t="shared" si="0" ref="I8:I48">H8-G8</f>
        <v>-0.21425628207746839</v>
      </c>
    </row>
    <row r="9" spans="1:9" ht="12.75">
      <c r="A9" s="278"/>
      <c r="B9" s="276"/>
      <c r="C9" s="270" t="s">
        <v>5</v>
      </c>
      <c r="D9" s="272" t="s">
        <v>6</v>
      </c>
      <c r="E9" s="272"/>
      <c r="F9" s="37">
        <v>3</v>
      </c>
      <c r="G9" s="243">
        <f>'3.1'!G9/'2.1'!G9</f>
        <v>1.1728521081035372</v>
      </c>
      <c r="H9" s="244">
        <f>'3.1'!H9/'2.1'!H9</f>
        <v>0.9049707602339181</v>
      </c>
      <c r="I9" s="40">
        <f t="shared" si="0"/>
        <v>-0.26788134786961915</v>
      </c>
    </row>
    <row r="10" spans="1:9" ht="12.75">
      <c r="A10" s="278"/>
      <c r="B10" s="276"/>
      <c r="C10" s="270"/>
      <c r="D10" s="286" t="s">
        <v>7</v>
      </c>
      <c r="E10" s="41" t="s">
        <v>8</v>
      </c>
      <c r="F10" s="37">
        <v>4</v>
      </c>
      <c r="G10" s="243">
        <f>'3.1'!G10/'2.1'!G10</f>
        <v>1.0935392343829946</v>
      </c>
      <c r="H10" s="244">
        <f>'3.1'!H10/'2.1'!H10</f>
        <v>1.0229074538862994</v>
      </c>
      <c r="I10" s="40">
        <f t="shared" si="0"/>
        <v>-0.07063178049669516</v>
      </c>
    </row>
    <row r="11" spans="1:9" ht="12.75">
      <c r="A11" s="278"/>
      <c r="B11" s="276"/>
      <c r="C11" s="270"/>
      <c r="D11" s="286"/>
      <c r="E11" s="44" t="s">
        <v>6</v>
      </c>
      <c r="F11" s="37">
        <v>5</v>
      </c>
      <c r="G11" s="243">
        <f>'3.1'!G11/'2.1'!G11</f>
        <v>1.107393244104525</v>
      </c>
      <c r="H11" s="244">
        <f>'3.1'!H11/'2.1'!H11</f>
        <v>1.026598856834241</v>
      </c>
      <c r="I11" s="40">
        <f t="shared" si="0"/>
        <v>-0.0807943872702841</v>
      </c>
    </row>
    <row r="12" spans="1:9" ht="12.75">
      <c r="A12" s="278"/>
      <c r="B12" s="276"/>
      <c r="C12" s="270"/>
      <c r="D12" s="286" t="s">
        <v>79</v>
      </c>
      <c r="E12" s="41" t="s">
        <v>8</v>
      </c>
      <c r="F12" s="37">
        <v>6</v>
      </c>
      <c r="G12" s="243">
        <f>'3.1'!G12/'2.1'!G12</f>
        <v>1.1511892062193578</v>
      </c>
      <c r="H12" s="244">
        <f>'3.1'!H12/'2.1'!H12</f>
        <v>0.9216284955338441</v>
      </c>
      <c r="I12" s="40">
        <f t="shared" si="0"/>
        <v>-0.22956071068551376</v>
      </c>
    </row>
    <row r="13" spans="1:9" ht="12.75">
      <c r="A13" s="278"/>
      <c r="B13" s="276"/>
      <c r="C13" s="270"/>
      <c r="D13" s="286"/>
      <c r="E13" s="44" t="s">
        <v>6</v>
      </c>
      <c r="F13" s="37">
        <v>7</v>
      </c>
      <c r="G13" s="243">
        <f>'3.1'!G13/'2.1'!G13</f>
        <v>1.1768345406682936</v>
      </c>
      <c r="H13" s="244">
        <f>'3.1'!H13/'2.1'!H13</f>
        <v>0.8995016913396138</v>
      </c>
      <c r="I13" s="40">
        <f t="shared" si="0"/>
        <v>-0.27733284932867985</v>
      </c>
    </row>
    <row r="14" spans="1:9" ht="12.75">
      <c r="A14" s="278"/>
      <c r="B14" s="276"/>
      <c r="C14" s="270"/>
      <c r="D14" s="286" t="s">
        <v>10</v>
      </c>
      <c r="E14" s="41" t="s">
        <v>8</v>
      </c>
      <c r="F14" s="37">
        <v>8</v>
      </c>
      <c r="G14" s="243">
        <f>'3.1'!G14/'2.1'!G14</f>
        <v>1.0467012601927355</v>
      </c>
      <c r="H14" s="244">
        <f>'3.1'!H14/'2.1'!H14</f>
        <v>1.0056075855338857</v>
      </c>
      <c r="I14" s="40">
        <f t="shared" si="0"/>
        <v>-0.04109367465884972</v>
      </c>
    </row>
    <row r="15" spans="1:9" ht="12.75">
      <c r="A15" s="278"/>
      <c r="B15" s="276"/>
      <c r="C15" s="270"/>
      <c r="D15" s="286"/>
      <c r="E15" s="44" t="s">
        <v>6</v>
      </c>
      <c r="F15" s="37">
        <v>9</v>
      </c>
      <c r="G15" s="243">
        <f>'3.1'!G15/'2.1'!G15</f>
        <v>0.9024390243902439</v>
      </c>
      <c r="H15" s="244">
        <f>'3.1'!H15/'2.1'!H15</f>
        <v>1.2727272727272727</v>
      </c>
      <c r="I15" s="40">
        <f t="shared" si="0"/>
        <v>0.3702882483370288</v>
      </c>
    </row>
    <row r="16" spans="1:9" ht="12.75">
      <c r="A16" s="278"/>
      <c r="B16" s="266" t="s">
        <v>15</v>
      </c>
      <c r="C16" s="269" t="s">
        <v>4</v>
      </c>
      <c r="D16" s="269"/>
      <c r="E16" s="269"/>
      <c r="F16" s="37">
        <v>10</v>
      </c>
      <c r="G16" s="243">
        <f>'3.1'!G16/'2.1'!G16</f>
        <v>0.9940857015325101</v>
      </c>
      <c r="H16" s="244">
        <f>'3.1'!H16/'2.1'!H16</f>
        <v>0.9790650226204205</v>
      </c>
      <c r="I16" s="40">
        <f t="shared" si="0"/>
        <v>-0.01502067891208958</v>
      </c>
    </row>
    <row r="17" spans="1:9" ht="12.75">
      <c r="A17" s="278"/>
      <c r="B17" s="267"/>
      <c r="C17" s="287" t="s">
        <v>5</v>
      </c>
      <c r="D17" s="290" t="s">
        <v>6</v>
      </c>
      <c r="E17" s="291"/>
      <c r="F17" s="37">
        <v>11</v>
      </c>
      <c r="G17" s="243">
        <f>'3.1'!G17/'2.1'!G17</f>
        <v>1.0035326542110152</v>
      </c>
      <c r="H17" s="244">
        <f>'3.1'!H17/'2.1'!H17</f>
        <v>0.9806047149480833</v>
      </c>
      <c r="I17" s="40">
        <f t="shared" si="0"/>
        <v>-0.022927939262931907</v>
      </c>
    </row>
    <row r="18" spans="1:9" ht="12.75">
      <c r="A18" s="278"/>
      <c r="B18" s="267"/>
      <c r="C18" s="288"/>
      <c r="D18" s="265" t="s">
        <v>11</v>
      </c>
      <c r="E18" s="45" t="s">
        <v>8</v>
      </c>
      <c r="F18" s="37">
        <v>12</v>
      </c>
      <c r="G18" s="243">
        <f>'3.1'!G18/'2.1'!G18</f>
        <v>0.9964791854000178</v>
      </c>
      <c r="H18" s="244">
        <f>'3.1'!H18/'2.1'!H18</f>
        <v>0.9782830348136637</v>
      </c>
      <c r="I18" s="40">
        <f t="shared" si="0"/>
        <v>-0.018196150586354043</v>
      </c>
    </row>
    <row r="19" spans="1:9" ht="25.5">
      <c r="A19" s="278"/>
      <c r="B19" s="267"/>
      <c r="C19" s="288"/>
      <c r="D19" s="284"/>
      <c r="E19" s="44" t="s">
        <v>83</v>
      </c>
      <c r="F19" s="37">
        <v>13</v>
      </c>
      <c r="G19" s="243">
        <f>'3.1'!G19/'2.1'!G19</f>
        <v>0.9887405860860488</v>
      </c>
      <c r="H19" s="244">
        <f>'3.1'!H19/'2.1'!H19</f>
        <v>1.0035426924462592</v>
      </c>
      <c r="I19" s="40">
        <f t="shared" si="0"/>
        <v>0.014802106360210399</v>
      </c>
    </row>
    <row r="20" spans="1:9" ht="25.5">
      <c r="A20" s="278"/>
      <c r="B20" s="267"/>
      <c r="C20" s="288"/>
      <c r="D20" s="284"/>
      <c r="E20" s="44" t="s">
        <v>84</v>
      </c>
      <c r="F20" s="37">
        <v>14</v>
      </c>
      <c r="G20" s="243">
        <f>'3.1'!G20/'2.1'!G20</f>
        <v>1.0083928468305454</v>
      </c>
      <c r="H20" s="244">
        <f>'3.1'!H20/'2.1'!H20</f>
        <v>0.975158867706528</v>
      </c>
      <c r="I20" s="40">
        <f t="shared" si="0"/>
        <v>-0.033233979124017377</v>
      </c>
    </row>
    <row r="21" spans="1:9" ht="38.25">
      <c r="A21" s="278"/>
      <c r="B21" s="267"/>
      <c r="C21" s="288"/>
      <c r="D21" s="285"/>
      <c r="E21" s="44" t="s">
        <v>86</v>
      </c>
      <c r="F21" s="37">
        <v>15</v>
      </c>
      <c r="G21" s="243">
        <f>'3.1'!G21/'2.1'!G21</f>
        <v>0.9092654824771963</v>
      </c>
      <c r="H21" s="244">
        <f>'3.1'!H21/'2.1'!H21</f>
        <v>1</v>
      </c>
      <c r="I21" s="40">
        <f t="shared" si="0"/>
        <v>0.0907345175228037</v>
      </c>
    </row>
    <row r="22" spans="1:9" ht="12.75">
      <c r="A22" s="278"/>
      <c r="B22" s="267"/>
      <c r="C22" s="288"/>
      <c r="D22" s="265" t="s">
        <v>13</v>
      </c>
      <c r="E22" s="45" t="s">
        <v>8</v>
      </c>
      <c r="F22" s="37">
        <v>16</v>
      </c>
      <c r="G22" s="243">
        <f>'3.1'!G22/'2.1'!G22</f>
        <v>0.8824571766095688</v>
      </c>
      <c r="H22" s="244">
        <f>'3.1'!H22/'2.1'!H22</f>
        <v>0.9864165257060844</v>
      </c>
      <c r="I22" s="40">
        <f t="shared" si="0"/>
        <v>0.10395934909651561</v>
      </c>
    </row>
    <row r="23" spans="1:9" ht="12.75">
      <c r="A23" s="278"/>
      <c r="B23" s="275"/>
      <c r="C23" s="289"/>
      <c r="D23" s="285"/>
      <c r="E23" s="44" t="s">
        <v>6</v>
      </c>
      <c r="F23" s="37">
        <v>17</v>
      </c>
      <c r="G23" s="243">
        <f>'3.1'!G23/'2.1'!G23</f>
        <v>0.8306709265175719</v>
      </c>
      <c r="H23" s="244">
        <f>'3.1'!H23/'2.1'!H23</f>
        <v>1.0101137800252844</v>
      </c>
      <c r="I23" s="40">
        <f t="shared" si="0"/>
        <v>0.1794428535077125</v>
      </c>
    </row>
    <row r="24" spans="1:9" ht="15" customHeight="1">
      <c r="A24" s="278"/>
      <c r="B24" s="266" t="s">
        <v>16</v>
      </c>
      <c r="C24" s="269" t="s">
        <v>4</v>
      </c>
      <c r="D24" s="269"/>
      <c r="E24" s="269"/>
      <c r="F24" s="37">
        <v>18</v>
      </c>
      <c r="G24" s="243">
        <f>'3.1'!G24/'2.1'!G24</f>
        <v>0.9922249844962083</v>
      </c>
      <c r="H24" s="244">
        <f>'3.1'!H24/'2.1'!H24</f>
        <v>0.980811795439079</v>
      </c>
      <c r="I24" s="40">
        <f t="shared" si="0"/>
        <v>-0.011413189057129292</v>
      </c>
    </row>
    <row r="25" spans="1:9" ht="15" customHeight="1">
      <c r="A25" s="278"/>
      <c r="B25" s="267"/>
      <c r="C25" s="299" t="s">
        <v>5</v>
      </c>
      <c r="D25" s="290" t="s">
        <v>6</v>
      </c>
      <c r="E25" s="291"/>
      <c r="F25" s="37">
        <v>19</v>
      </c>
      <c r="G25" s="243">
        <f>'3.1'!G25/'2.1'!G25</f>
        <v>0.9323741495828569</v>
      </c>
      <c r="H25" s="244">
        <f>'3.1'!H25/'2.1'!H25</f>
        <v>0.8822449344360853</v>
      </c>
      <c r="I25" s="40">
        <f t="shared" si="0"/>
        <v>-0.0501292151467716</v>
      </c>
    </row>
    <row r="26" spans="1:9" ht="15" customHeight="1">
      <c r="A26" s="278"/>
      <c r="B26" s="267"/>
      <c r="C26" s="300"/>
      <c r="D26" s="265" t="s">
        <v>7</v>
      </c>
      <c r="E26" s="45" t="s">
        <v>8</v>
      </c>
      <c r="F26" s="37">
        <v>20</v>
      </c>
      <c r="G26" s="243">
        <f>'3.1'!G26/'2.1'!G26</f>
        <v>0.991147796108099</v>
      </c>
      <c r="H26" s="244">
        <f>'3.1'!H26/'2.1'!H26</f>
        <v>0.9775121762002654</v>
      </c>
      <c r="I26" s="40">
        <f t="shared" si="0"/>
        <v>-0.013635619907833574</v>
      </c>
    </row>
    <row r="27" spans="1:9" ht="15" customHeight="1">
      <c r="A27" s="278"/>
      <c r="B27" s="267"/>
      <c r="C27" s="300"/>
      <c r="D27" s="284"/>
      <c r="E27" s="44" t="s">
        <v>6</v>
      </c>
      <c r="F27" s="37">
        <v>21</v>
      </c>
      <c r="G27" s="243">
        <f>'3.1'!G27/'2.1'!G27</f>
        <v>0.9323741495828569</v>
      </c>
      <c r="H27" s="244">
        <f>'3.1'!H27/'2.1'!H27</f>
        <v>0.8822449344360853</v>
      </c>
      <c r="I27" s="40">
        <f t="shared" si="0"/>
        <v>-0.0501292151467716</v>
      </c>
    </row>
    <row r="28" spans="1:9" ht="51">
      <c r="A28" s="278"/>
      <c r="B28" s="267"/>
      <c r="C28" s="300"/>
      <c r="D28" s="285"/>
      <c r="E28" s="44" t="s">
        <v>77</v>
      </c>
      <c r="F28" s="37">
        <v>22</v>
      </c>
      <c r="G28" s="243">
        <f>'3.1'!G28/'2.1'!G28</f>
        <v>1.00132233690638</v>
      </c>
      <c r="H28" s="244">
        <f>'3.1'!H28/'2.1'!H28</f>
        <v>0.9921741438338392</v>
      </c>
      <c r="I28" s="40">
        <f t="shared" si="0"/>
        <v>-0.009148193072540778</v>
      </c>
    </row>
    <row r="29" spans="1:9" ht="15" customHeight="1">
      <c r="A29" s="278"/>
      <c r="B29" s="275"/>
      <c r="C29" s="301"/>
      <c r="D29" s="46" t="s">
        <v>9</v>
      </c>
      <c r="E29" s="45" t="s">
        <v>8</v>
      </c>
      <c r="F29" s="37">
        <v>23</v>
      </c>
      <c r="G29" s="243">
        <f>'3.1'!G29/'2.1'!G29</f>
        <v>0.9993477788245525</v>
      </c>
      <c r="H29" s="244">
        <f>'3.1'!H29/'2.1'!H29</f>
        <v>1.0000848818835943</v>
      </c>
      <c r="I29" s="40">
        <f t="shared" si="0"/>
        <v>0.0007371030590418437</v>
      </c>
    </row>
    <row r="30" spans="1:9" ht="15" customHeight="1">
      <c r="A30" s="278"/>
      <c r="B30" s="266" t="s">
        <v>73</v>
      </c>
      <c r="C30" s="269" t="s">
        <v>4</v>
      </c>
      <c r="D30" s="269"/>
      <c r="E30" s="269"/>
      <c r="F30" s="37">
        <v>24</v>
      </c>
      <c r="G30" s="243">
        <f>'3.1'!G30/'2.1'!G30</f>
        <v>0.9958126726441154</v>
      </c>
      <c r="H30" s="244">
        <f>'3.1'!H30/'2.1'!H30</f>
        <v>0.9784872556053427</v>
      </c>
      <c r="I30" s="40">
        <f t="shared" si="0"/>
        <v>-0.017325417038772772</v>
      </c>
    </row>
    <row r="31" spans="1:9" ht="15" customHeight="1">
      <c r="A31" s="278"/>
      <c r="B31" s="267"/>
      <c r="C31" s="299" t="s">
        <v>5</v>
      </c>
      <c r="D31" s="290" t="s">
        <v>6</v>
      </c>
      <c r="E31" s="291"/>
      <c r="F31" s="37">
        <v>25</v>
      </c>
      <c r="G31" s="243">
        <f>'3.1'!G31/'2.1'!G31</f>
        <v>0.9957027234799734</v>
      </c>
      <c r="H31" s="244">
        <f>'3.1'!H31/'2.1'!H31</f>
        <v>0.9783262195891552</v>
      </c>
      <c r="I31" s="40">
        <f t="shared" si="0"/>
        <v>-0.01737650389081813</v>
      </c>
    </row>
    <row r="32" spans="1:9" ht="15" customHeight="1">
      <c r="A32" s="278"/>
      <c r="B32" s="267"/>
      <c r="C32" s="300"/>
      <c r="D32" s="302" t="s">
        <v>7</v>
      </c>
      <c r="E32" s="45" t="s">
        <v>8</v>
      </c>
      <c r="F32" s="37">
        <v>26</v>
      </c>
      <c r="G32" s="243">
        <f>'3.1'!G32/'2.1'!G32</f>
        <v>0.9958313428421939</v>
      </c>
      <c r="H32" s="244">
        <f>'3.1'!H32/'2.1'!H32</f>
        <v>0.9783115238132293</v>
      </c>
      <c r="I32" s="40">
        <f t="shared" si="0"/>
        <v>-0.0175198190289646</v>
      </c>
    </row>
    <row r="33" spans="1:9" ht="15" customHeight="1">
      <c r="A33" s="278"/>
      <c r="B33" s="267"/>
      <c r="C33" s="300"/>
      <c r="D33" s="303"/>
      <c r="E33" s="44" t="s">
        <v>6</v>
      </c>
      <c r="F33" s="37">
        <v>27</v>
      </c>
      <c r="G33" s="243">
        <f>'3.1'!G33/'2.1'!G33</f>
        <v>0.9957027234799734</v>
      </c>
      <c r="H33" s="244">
        <f>'3.1'!H33/'2.1'!H33</f>
        <v>0.9783262195891552</v>
      </c>
      <c r="I33" s="40">
        <f t="shared" si="0"/>
        <v>-0.01737650389081813</v>
      </c>
    </row>
    <row r="34" spans="1:9" ht="12.75">
      <c r="A34" s="278"/>
      <c r="B34" s="275"/>
      <c r="C34" s="301"/>
      <c r="D34" s="46" t="s">
        <v>9</v>
      </c>
      <c r="E34" s="45" t="s">
        <v>8</v>
      </c>
      <c r="F34" s="37">
        <v>28</v>
      </c>
      <c r="G34" s="243">
        <f>'3.1'!G34/'2.1'!G34</f>
        <v>0.9918478260869565</v>
      </c>
      <c r="H34" s="244">
        <f>'3.1'!H34/'2.1'!H34</f>
        <v>1.006560773480663</v>
      </c>
      <c r="I34" s="40">
        <f t="shared" si="0"/>
        <v>0.014712947393706433</v>
      </c>
    </row>
    <row r="35" spans="1:9" ht="12.75">
      <c r="A35" s="278"/>
      <c r="B35" s="266" t="s">
        <v>17</v>
      </c>
      <c r="C35" s="269" t="s">
        <v>4</v>
      </c>
      <c r="D35" s="269"/>
      <c r="E35" s="269"/>
      <c r="F35" s="37">
        <v>29</v>
      </c>
      <c r="G35" s="243">
        <f>'3.1'!G35/'2.1'!G35</f>
        <v>1.0914244753343751</v>
      </c>
      <c r="H35" s="244">
        <f>'3.1'!H35/'2.1'!H35</f>
        <v>0.9481673212930748</v>
      </c>
      <c r="I35" s="40">
        <f t="shared" si="0"/>
        <v>-0.14325715404130035</v>
      </c>
    </row>
    <row r="36" spans="1:9" ht="12.75">
      <c r="A36" s="278"/>
      <c r="B36" s="267"/>
      <c r="C36" s="270" t="s">
        <v>5</v>
      </c>
      <c r="D36" s="272" t="s">
        <v>6</v>
      </c>
      <c r="E36" s="272"/>
      <c r="F36" s="37">
        <v>30</v>
      </c>
      <c r="G36" s="243">
        <f>'3.1'!G36/'2.1'!G36</f>
        <v>1.005955408613089</v>
      </c>
      <c r="H36" s="244">
        <f>'3.1'!H36/'2.1'!H36</f>
        <v>0.9929342852915874</v>
      </c>
      <c r="I36" s="40">
        <f t="shared" si="0"/>
        <v>-0.013021123321501626</v>
      </c>
    </row>
    <row r="37" spans="1:9" ht="12.75">
      <c r="A37" s="278"/>
      <c r="B37" s="267"/>
      <c r="C37" s="270"/>
      <c r="D37" s="296" t="s">
        <v>7</v>
      </c>
      <c r="E37" s="41" t="s">
        <v>8</v>
      </c>
      <c r="F37" s="37">
        <v>31</v>
      </c>
      <c r="G37" s="243">
        <f>'3.1'!G37/'2.1'!G37</f>
        <v>1.0919390483986993</v>
      </c>
      <c r="H37" s="244">
        <f>'3.1'!H37/'2.1'!H37</f>
        <v>0.9479369092233065</v>
      </c>
      <c r="I37" s="40">
        <f t="shared" si="0"/>
        <v>-0.14400213917539273</v>
      </c>
    </row>
    <row r="38" spans="1:9" ht="25.5">
      <c r="A38" s="278"/>
      <c r="B38" s="267"/>
      <c r="C38" s="270"/>
      <c r="D38" s="297"/>
      <c r="E38" s="44" t="s">
        <v>83</v>
      </c>
      <c r="F38" s="37">
        <v>32</v>
      </c>
      <c r="G38" s="243">
        <f>'3.1'!G38/'2.1'!G38</f>
        <v>1.0058397335256928</v>
      </c>
      <c r="H38" s="244">
        <f>'3.1'!H38/'2.1'!H38</f>
        <v>0.9929301596265239</v>
      </c>
      <c r="I38" s="40">
        <f t="shared" si="0"/>
        <v>-0.012909573899168914</v>
      </c>
    </row>
    <row r="39" spans="1:9" ht="25.5">
      <c r="A39" s="278"/>
      <c r="B39" s="267"/>
      <c r="C39" s="270"/>
      <c r="D39" s="297"/>
      <c r="E39" s="44" t="s">
        <v>84</v>
      </c>
      <c r="F39" s="37">
        <v>33</v>
      </c>
      <c r="G39" s="243">
        <f>'3.1'!G39/'2.1'!G39</f>
        <v>1.1650239485327474</v>
      </c>
      <c r="H39" s="244">
        <f>'3.1'!H39/'2.1'!H39</f>
        <v>0.9256593948025232</v>
      </c>
      <c r="I39" s="40">
        <f t="shared" si="0"/>
        <v>-0.23936455373022414</v>
      </c>
    </row>
    <row r="40" spans="1:9" ht="25.5">
      <c r="A40" s="278"/>
      <c r="B40" s="267"/>
      <c r="C40" s="270"/>
      <c r="D40" s="298"/>
      <c r="E40" s="44" t="s">
        <v>85</v>
      </c>
      <c r="F40" s="37">
        <v>34</v>
      </c>
      <c r="G40" s="243">
        <f>'3.1'!G40/'2.1'!G40</f>
        <v>0.9871264185696461</v>
      </c>
      <c r="H40" s="244">
        <f>'3.1'!H40/'2.1'!H40</f>
        <v>0.9479054706738684</v>
      </c>
      <c r="I40" s="40">
        <f t="shared" si="0"/>
        <v>-0.03922094789577768</v>
      </c>
    </row>
    <row r="41" spans="1:9" ht="12.75">
      <c r="A41" s="278"/>
      <c r="B41" s="267"/>
      <c r="C41" s="270"/>
      <c r="D41" s="286" t="s">
        <v>9</v>
      </c>
      <c r="E41" s="41" t="s">
        <v>8</v>
      </c>
      <c r="F41" s="37">
        <v>35</v>
      </c>
      <c r="G41" s="243">
        <f>'3.1'!G41/'2.1'!G41</f>
        <v>1.00080688542227</v>
      </c>
      <c r="H41" s="244">
        <f>'3.1'!H41/'2.1'!H41</f>
        <v>0.988163884673748</v>
      </c>
      <c r="I41" s="40">
        <f t="shared" si="0"/>
        <v>-0.012643000748521982</v>
      </c>
    </row>
    <row r="42" spans="1:9" ht="13.5" thickBot="1">
      <c r="A42" s="279"/>
      <c r="B42" s="268"/>
      <c r="C42" s="271"/>
      <c r="D42" s="295"/>
      <c r="E42" s="50" t="s">
        <v>6</v>
      </c>
      <c r="F42" s="51">
        <v>36</v>
      </c>
      <c r="G42" s="245">
        <f>'3.1'!G42/'2.1'!G42</f>
        <v>1.115</v>
      </c>
      <c r="H42" s="246">
        <f>'3.1'!H42/'2.1'!H42</f>
        <v>1</v>
      </c>
      <c r="I42" s="53">
        <f t="shared" si="0"/>
        <v>-0.11499999999999999</v>
      </c>
    </row>
    <row r="43" spans="1:9" ht="30" customHeight="1" thickBot="1">
      <c r="A43" s="273" t="s">
        <v>161</v>
      </c>
      <c r="B43" s="274"/>
      <c r="C43" s="274"/>
      <c r="D43" s="274"/>
      <c r="E43" s="274"/>
      <c r="F43" s="30">
        <v>37</v>
      </c>
      <c r="G43" s="240">
        <f>'3.1'!G43/'2.1'!G43</f>
        <v>0.9927798798130425</v>
      </c>
      <c r="H43" s="240">
        <f>'3.1'!H43/'2.1'!H43</f>
        <v>0.9807778893776192</v>
      </c>
      <c r="I43" s="32">
        <f t="shared" si="0"/>
        <v>-0.012001990435423271</v>
      </c>
    </row>
    <row r="44" spans="1:9" ht="12.75">
      <c r="A44" s="278" t="s">
        <v>5</v>
      </c>
      <c r="B44" s="54" t="s">
        <v>72</v>
      </c>
      <c r="C44" s="298" t="s">
        <v>10</v>
      </c>
      <c r="D44" s="298"/>
      <c r="E44" s="298"/>
      <c r="F44" s="33">
        <v>38</v>
      </c>
      <c r="G44" s="241">
        <f>'3.1'!G44/'2.1'!G44</f>
        <v>0.9906894893543008</v>
      </c>
      <c r="H44" s="242">
        <f>'3.1'!H44/'2.1'!H44</f>
        <v>0.9807015107073117</v>
      </c>
      <c r="I44" s="190">
        <f t="shared" si="0"/>
        <v>-0.009987978646989082</v>
      </c>
    </row>
    <row r="45" spans="1:9" ht="12.75">
      <c r="A45" s="278"/>
      <c r="B45" s="57" t="s">
        <v>15</v>
      </c>
      <c r="C45" s="272" t="s">
        <v>13</v>
      </c>
      <c r="D45" s="272"/>
      <c r="E45" s="272"/>
      <c r="F45" s="37">
        <v>39</v>
      </c>
      <c r="G45" s="243">
        <f>'3.1'!G45/'2.1'!G45</f>
        <v>1.0342200413223142</v>
      </c>
      <c r="H45" s="244">
        <f>'3.1'!H45/'2.1'!H45</f>
        <v>0.9426400347372992</v>
      </c>
      <c r="I45" s="40">
        <f t="shared" si="0"/>
        <v>-0.09158000658501497</v>
      </c>
    </row>
    <row r="46" spans="1:9" ht="12.75">
      <c r="A46" s="278"/>
      <c r="B46" s="57" t="s">
        <v>16</v>
      </c>
      <c r="C46" s="286" t="s">
        <v>75</v>
      </c>
      <c r="D46" s="286"/>
      <c r="E46" s="286"/>
      <c r="F46" s="37">
        <v>40</v>
      </c>
      <c r="G46" s="243">
        <f>'3.1'!G46/'2.1'!G46</f>
        <v>0.9633810437263293</v>
      </c>
      <c r="H46" s="244">
        <f>'3.1'!H46/'2.1'!H46</f>
        <v>0.9803436888212146</v>
      </c>
      <c r="I46" s="40">
        <f t="shared" si="0"/>
        <v>0.01696264509488532</v>
      </c>
    </row>
    <row r="47" spans="1:9" ht="15" customHeight="1">
      <c r="A47" s="278"/>
      <c r="B47" s="57" t="s">
        <v>73</v>
      </c>
      <c r="C47" s="272" t="s">
        <v>9</v>
      </c>
      <c r="D47" s="272"/>
      <c r="E47" s="272"/>
      <c r="F47" s="37">
        <v>41</v>
      </c>
      <c r="G47" s="243">
        <f>'3.1'!G47/'2.1'!G47</f>
        <v>0.9865304691803114</v>
      </c>
      <c r="H47" s="244">
        <f>'3.1'!H47/'2.1'!H47</f>
        <v>0.9801675066168739</v>
      </c>
      <c r="I47" s="40">
        <f t="shared" si="0"/>
        <v>-0.006362962563437491</v>
      </c>
    </row>
    <row r="48" spans="1:9" ht="13.5" thickBot="1">
      <c r="A48" s="279"/>
      <c r="B48" s="58" t="s">
        <v>17</v>
      </c>
      <c r="C48" s="294" t="s">
        <v>9</v>
      </c>
      <c r="D48" s="294"/>
      <c r="E48" s="294"/>
      <c r="F48" s="51">
        <v>42</v>
      </c>
      <c r="G48" s="245">
        <f>'3.1'!G48/'2.1'!G48</f>
        <v>1.0101594802126403</v>
      </c>
      <c r="H48" s="246">
        <f>'3.1'!H48/'2.1'!H48</f>
        <v>0.9949967002777905</v>
      </c>
      <c r="I48" s="53">
        <f t="shared" si="0"/>
        <v>-0.015162779934849824</v>
      </c>
    </row>
    <row r="49" ht="30" customHeight="1"/>
    <row r="50" spans="1:7" ht="12.75">
      <c r="A50" s="247" t="s">
        <v>170</v>
      </c>
      <c r="B50" s="247"/>
      <c r="C50" s="247"/>
      <c r="E50" s="25" t="s">
        <v>216</v>
      </c>
      <c r="G50" s="25"/>
    </row>
    <row r="51" spans="1:7" ht="12.75">
      <c r="A51" s="439" t="s">
        <v>221</v>
      </c>
      <c r="B51" s="439"/>
      <c r="C51" s="439"/>
      <c r="E51" s="63" t="s">
        <v>169</v>
      </c>
      <c r="G51" s="25"/>
    </row>
    <row r="52" spans="1:7" ht="12.75" customHeight="1">
      <c r="A52" s="440" t="s">
        <v>222</v>
      </c>
      <c r="B52" s="440"/>
      <c r="C52" s="440"/>
      <c r="D52" s="71"/>
      <c r="E52" s="64" t="s">
        <v>168</v>
      </c>
      <c r="G52" s="25"/>
    </row>
    <row r="53" spans="1:9" ht="12.75">
      <c r="A53" s="441" t="s">
        <v>223</v>
      </c>
      <c r="B53" s="441"/>
      <c r="C53" s="441"/>
      <c r="D53" s="71"/>
      <c r="E53" s="71"/>
      <c r="F53" s="62"/>
      <c r="G53" s="62"/>
      <c r="H53" s="62"/>
      <c r="I53" s="62"/>
    </row>
    <row r="54" spans="1:9" ht="12.75">
      <c r="A54" s="442" t="s">
        <v>167</v>
      </c>
      <c r="B54" s="442"/>
      <c r="C54" s="442"/>
      <c r="D54" s="71"/>
      <c r="E54" s="71"/>
      <c r="F54" s="62"/>
      <c r="G54" s="62"/>
      <c r="H54" s="62"/>
      <c r="I54" s="62"/>
    </row>
    <row r="56" spans="1:4" ht="12.75">
      <c r="A56" s="178" t="s">
        <v>215</v>
      </c>
      <c r="B56" s="71"/>
      <c r="C56" s="71"/>
      <c r="D56" s="71"/>
    </row>
    <row r="57" spans="1:4" ht="12.75">
      <c r="A57" s="178" t="s">
        <v>217</v>
      </c>
      <c r="B57" s="71"/>
      <c r="C57" s="71"/>
      <c r="D57" s="71"/>
    </row>
    <row r="58" spans="1:4" ht="12.75">
      <c r="A58" s="178" t="s">
        <v>218</v>
      </c>
      <c r="B58" s="71"/>
      <c r="C58" s="71"/>
      <c r="D58" s="71"/>
    </row>
  </sheetData>
  <sheetProtection/>
  <mergeCells count="50">
    <mergeCell ref="A52:C52"/>
    <mergeCell ref="A53:C53"/>
    <mergeCell ref="A54:C54"/>
    <mergeCell ref="A43:E43"/>
    <mergeCell ref="A44:A48"/>
    <mergeCell ref="C44:E44"/>
    <mergeCell ref="C45:E45"/>
    <mergeCell ref="C46:E46"/>
    <mergeCell ref="C47:E47"/>
    <mergeCell ref="C48:E48"/>
    <mergeCell ref="A51:C51"/>
    <mergeCell ref="B35:B42"/>
    <mergeCell ref="C35:E35"/>
    <mergeCell ref="C36:C42"/>
    <mergeCell ref="D36:E36"/>
    <mergeCell ref="D37:D40"/>
    <mergeCell ref="D41:D42"/>
    <mergeCell ref="B30:B34"/>
    <mergeCell ref="C30:E30"/>
    <mergeCell ref="C31:C34"/>
    <mergeCell ref="D31:E31"/>
    <mergeCell ref="D32:D33"/>
    <mergeCell ref="B24:B29"/>
    <mergeCell ref="C24:E24"/>
    <mergeCell ref="C25:C29"/>
    <mergeCell ref="D25:E25"/>
    <mergeCell ref="D26:D28"/>
    <mergeCell ref="B16:B23"/>
    <mergeCell ref="C16:E16"/>
    <mergeCell ref="C17:C23"/>
    <mergeCell ref="D17:E17"/>
    <mergeCell ref="D18:D21"/>
    <mergeCell ref="D22:D23"/>
    <mergeCell ref="A6:E6"/>
    <mergeCell ref="A7:E7"/>
    <mergeCell ref="A8:A42"/>
    <mergeCell ref="B8:B15"/>
    <mergeCell ref="C8:E8"/>
    <mergeCell ref="C9:C15"/>
    <mergeCell ref="D9:E9"/>
    <mergeCell ref="D10:D11"/>
    <mergeCell ref="D12:D13"/>
    <mergeCell ref="D14:D15"/>
    <mergeCell ref="H1:I1"/>
    <mergeCell ref="A2:I2"/>
    <mergeCell ref="A4:E5"/>
    <mergeCell ref="G4:G5"/>
    <mergeCell ref="H4:H5"/>
    <mergeCell ref="I4:I5"/>
    <mergeCell ref="F4:F5"/>
  </mergeCells>
  <conditionalFormatting sqref="G7:H48">
    <cfRule type="cellIs" priority="3" dxfId="119" operator="greaterThanOrEqual" stopIfTrue="1">
      <formula>1.03</formula>
    </cfRule>
    <cfRule type="cellIs" priority="4" dxfId="120" operator="between" stopIfTrue="1">
      <formula>0.96</formula>
      <formula>1.03</formula>
    </cfRule>
    <cfRule type="cellIs" priority="5" dxfId="121" operator="between" stopIfTrue="1">
      <formula>0.85</formula>
      <formula>0.96</formula>
    </cfRule>
    <cfRule type="cellIs" priority="6" dxfId="122" operator="between" stopIfTrue="1">
      <formula>0.01</formula>
      <formula>0.85</formula>
    </cfRule>
  </conditionalFormatting>
  <conditionalFormatting sqref="I7:I48">
    <cfRule type="cellIs" priority="1" dxfId="117" operator="greaterThan" stopIfTrue="1">
      <formula>0</formula>
    </cfRule>
    <cfRule type="cellIs" priority="2" dxfId="118" operator="lessThan" stopIfTrue="1">
      <formula>0</formula>
    </cfRule>
  </conditionalFormatting>
  <printOptions/>
  <pageMargins left="0.3937007874015748" right="0.1968503937007874" top="0.1968503937007874" bottom="0.1968503937007874" header="0.11811023622047245" footer="0.11811023622047245"/>
  <pageSetup fitToHeight="1" fitToWidth="1" horizontalDpi="600" verticalDpi="600" orientation="portrait" paperSize="9" scale="1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A1:I52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5" customWidth="1"/>
    <col min="2" max="2" width="35.75390625" style="25" customWidth="1"/>
    <col min="3" max="3" width="3.75390625" style="25" customWidth="1"/>
    <col min="4" max="5" width="25.75390625" style="25" customWidth="1"/>
    <col min="6" max="6" width="3.75390625" style="25" customWidth="1"/>
    <col min="7" max="7" width="9.75390625" style="26" customWidth="1"/>
    <col min="8" max="9" width="9.75390625" style="25" customWidth="1"/>
    <col min="10" max="16384" width="9.125" style="25" customWidth="1"/>
  </cols>
  <sheetData>
    <row r="1" spans="8:9" ht="12" customHeight="1">
      <c r="H1" s="292" t="s">
        <v>172</v>
      </c>
      <c r="I1" s="292"/>
    </row>
    <row r="2" spans="1:9" ht="32.25" customHeight="1">
      <c r="A2" s="293" t="s">
        <v>159</v>
      </c>
      <c r="B2" s="293"/>
      <c r="C2" s="293"/>
      <c r="D2" s="293"/>
      <c r="E2" s="293"/>
      <c r="F2" s="293"/>
      <c r="G2" s="293"/>
      <c r="H2" s="293"/>
      <c r="I2" s="293"/>
    </row>
    <row r="3" spans="1:9" ht="12.75">
      <c r="A3" s="27"/>
      <c r="B3" s="27"/>
      <c r="C3" s="27"/>
      <c r="D3" s="27"/>
      <c r="E3" s="27"/>
      <c r="F3" s="27"/>
      <c r="G3" s="189"/>
      <c r="H3" s="188"/>
      <c r="I3" s="27"/>
    </row>
    <row r="4" spans="1:9" ht="34.5" customHeight="1">
      <c r="A4" s="276" t="s">
        <v>1</v>
      </c>
      <c r="B4" s="276"/>
      <c r="C4" s="276"/>
      <c r="D4" s="276"/>
      <c r="E4" s="276"/>
      <c r="F4" s="280" t="s">
        <v>0</v>
      </c>
      <c r="G4" s="435">
        <v>2022</v>
      </c>
      <c r="H4" s="437">
        <v>2023</v>
      </c>
      <c r="I4" s="266" t="s">
        <v>162</v>
      </c>
    </row>
    <row r="5" spans="1:9" ht="10.5" customHeight="1">
      <c r="A5" s="276"/>
      <c r="B5" s="276"/>
      <c r="C5" s="276"/>
      <c r="D5" s="276"/>
      <c r="E5" s="276"/>
      <c r="F5" s="281"/>
      <c r="G5" s="436"/>
      <c r="H5" s="438"/>
      <c r="I5" s="275"/>
    </row>
    <row r="6" spans="1:9" ht="14.25" customHeight="1" thickBot="1">
      <c r="A6" s="265" t="s">
        <v>2</v>
      </c>
      <c r="B6" s="265"/>
      <c r="C6" s="265"/>
      <c r="D6" s="265"/>
      <c r="E6" s="265"/>
      <c r="F6" s="29" t="s">
        <v>3</v>
      </c>
      <c r="G6" s="239">
        <v>1</v>
      </c>
      <c r="H6" s="239">
        <v>2</v>
      </c>
      <c r="I6" s="262">
        <v>3</v>
      </c>
    </row>
    <row r="7" spans="1:9" ht="30" customHeight="1" thickBot="1">
      <c r="A7" s="273" t="s">
        <v>163</v>
      </c>
      <c r="B7" s="274"/>
      <c r="C7" s="274"/>
      <c r="D7" s="274"/>
      <c r="E7" s="274"/>
      <c r="F7" s="30">
        <v>1</v>
      </c>
      <c r="G7" s="248">
        <f>'3.2'!G7/'2.2'!G7</f>
        <v>1.0439388394127933</v>
      </c>
      <c r="H7" s="248">
        <f>'3.2'!H7/'2.2'!H7</f>
        <v>0.9598125917570927</v>
      </c>
      <c r="I7" s="191">
        <f aca="true" t="shared" si="0" ref="I7:I14">H7-G7</f>
        <v>-0.08412624765570065</v>
      </c>
    </row>
    <row r="8" spans="1:9" ht="15" customHeight="1">
      <c r="A8" s="278" t="s">
        <v>87</v>
      </c>
      <c r="B8" s="308" t="s">
        <v>7</v>
      </c>
      <c r="C8" s="277" t="s">
        <v>4</v>
      </c>
      <c r="D8" s="277"/>
      <c r="E8" s="277"/>
      <c r="F8" s="33">
        <v>2</v>
      </c>
      <c r="G8" s="241">
        <f>'3.2'!G8/'2.2'!G8</f>
        <v>1.0265678641908573</v>
      </c>
      <c r="H8" s="242">
        <f>'3.2'!H8/'2.2'!H8</f>
        <v>0.9668215398523268</v>
      </c>
      <c r="I8" s="190">
        <f t="shared" si="0"/>
        <v>-0.059746324338530554</v>
      </c>
    </row>
    <row r="9" spans="1:9" ht="15" customHeight="1">
      <c r="A9" s="278"/>
      <c r="B9" s="308"/>
      <c r="C9" s="299" t="s">
        <v>5</v>
      </c>
      <c r="D9" s="272" t="s">
        <v>6</v>
      </c>
      <c r="E9" s="272"/>
      <c r="F9" s="37">
        <v>3</v>
      </c>
      <c r="G9" s="243">
        <f>'3.2'!G9/'2.2'!G9</f>
        <v>1.0358879024674381</v>
      </c>
      <c r="H9" s="244">
        <f>'3.2'!H9/'2.2'!H9</f>
        <v>0.960308807338197</v>
      </c>
      <c r="I9" s="40">
        <f t="shared" si="0"/>
        <v>-0.0755790951292411</v>
      </c>
    </row>
    <row r="10" spans="1:9" ht="12.75" customHeight="1">
      <c r="A10" s="278"/>
      <c r="B10" s="308"/>
      <c r="C10" s="300"/>
      <c r="D10" s="286" t="s">
        <v>14</v>
      </c>
      <c r="E10" s="41" t="s">
        <v>8</v>
      </c>
      <c r="F10" s="37">
        <v>4</v>
      </c>
      <c r="G10" s="243">
        <f>'3.2'!G10/'2.2'!G10</f>
        <v>1.0935392343829946</v>
      </c>
      <c r="H10" s="244">
        <f>'3.2'!H10/'2.2'!H10</f>
        <v>1.0229074538862994</v>
      </c>
      <c r="I10" s="40">
        <f t="shared" si="0"/>
        <v>-0.07063178049669516</v>
      </c>
    </row>
    <row r="11" spans="1:9" ht="12.75">
      <c r="A11" s="278"/>
      <c r="B11" s="308"/>
      <c r="C11" s="300"/>
      <c r="D11" s="286"/>
      <c r="E11" s="44" t="s">
        <v>6</v>
      </c>
      <c r="F11" s="37">
        <v>5</v>
      </c>
      <c r="G11" s="243">
        <f>'3.2'!G11/'2.2'!G11</f>
        <v>1.107393244104525</v>
      </c>
      <c r="H11" s="244">
        <f>'3.2'!H11/'2.2'!H11</f>
        <v>1.026598856834241</v>
      </c>
      <c r="I11" s="40">
        <f t="shared" si="0"/>
        <v>-0.0807943872702841</v>
      </c>
    </row>
    <row r="12" spans="1:9" ht="12.75" customHeight="1">
      <c r="A12" s="278"/>
      <c r="B12" s="308"/>
      <c r="C12" s="300"/>
      <c r="D12" s="265" t="s">
        <v>16</v>
      </c>
      <c r="E12" s="45" t="s">
        <v>8</v>
      </c>
      <c r="F12" s="37">
        <v>6</v>
      </c>
      <c r="G12" s="243">
        <f>'3.2'!G12/'2.2'!G12</f>
        <v>0.991147796108099</v>
      </c>
      <c r="H12" s="244">
        <f>'3.2'!H12/'2.2'!H12</f>
        <v>0.9775121762002654</v>
      </c>
      <c r="I12" s="40">
        <f t="shared" si="0"/>
        <v>-0.013635619907833574</v>
      </c>
    </row>
    <row r="13" spans="1:9" ht="12.75">
      <c r="A13" s="278"/>
      <c r="B13" s="308"/>
      <c r="C13" s="300"/>
      <c r="D13" s="284"/>
      <c r="E13" s="44" t="s">
        <v>6</v>
      </c>
      <c r="F13" s="37">
        <v>7</v>
      </c>
      <c r="G13" s="243">
        <f>'3.2'!G13/'2.2'!G13</f>
        <v>0.9323741495828569</v>
      </c>
      <c r="H13" s="244">
        <f>'3.2'!H13/'2.2'!H13</f>
        <v>0.8822449344360853</v>
      </c>
      <c r="I13" s="40">
        <f t="shared" si="0"/>
        <v>-0.0501292151467716</v>
      </c>
    </row>
    <row r="14" spans="1:9" ht="51">
      <c r="A14" s="278"/>
      <c r="B14" s="308"/>
      <c r="C14" s="300"/>
      <c r="D14" s="285"/>
      <c r="E14" s="44" t="s">
        <v>77</v>
      </c>
      <c r="F14" s="37">
        <v>8</v>
      </c>
      <c r="G14" s="243">
        <f>'3.2'!G14/'2.2'!G14</f>
        <v>1.00132233690638</v>
      </c>
      <c r="H14" s="244">
        <f>'3.2'!H14/'2.2'!H14</f>
        <v>0.9921741438338392</v>
      </c>
      <c r="I14" s="40">
        <f t="shared" si="0"/>
        <v>-0.009148193072540778</v>
      </c>
    </row>
    <row r="15" spans="1:9" ht="12.75">
      <c r="A15" s="278"/>
      <c r="B15" s="308"/>
      <c r="C15" s="300"/>
      <c r="D15" s="302" t="s">
        <v>73</v>
      </c>
      <c r="E15" s="45" t="s">
        <v>8</v>
      </c>
      <c r="F15" s="37">
        <v>9</v>
      </c>
      <c r="G15" s="243">
        <f>'3.2'!G15/'2.2'!G15</f>
        <v>0.9958313428421939</v>
      </c>
      <c r="H15" s="244">
        <f>'3.2'!H15/'2.2'!H15</f>
        <v>0.9783115238132293</v>
      </c>
      <c r="I15" s="40">
        <f aca="true" t="shared" si="1" ref="I15:I42">H15-G15</f>
        <v>-0.0175198190289646</v>
      </c>
    </row>
    <row r="16" spans="1:9" ht="12.75" customHeight="1">
      <c r="A16" s="278"/>
      <c r="B16" s="308"/>
      <c r="C16" s="300"/>
      <c r="D16" s="303"/>
      <c r="E16" s="44" t="s">
        <v>6</v>
      </c>
      <c r="F16" s="37">
        <v>10</v>
      </c>
      <c r="G16" s="243">
        <f>'3.2'!G16/'2.2'!G16</f>
        <v>0.9957027234799734</v>
      </c>
      <c r="H16" s="244">
        <f>'3.2'!H16/'2.2'!H16</f>
        <v>0.9783262195891552</v>
      </c>
      <c r="I16" s="40">
        <f t="shared" si="1"/>
        <v>-0.01737650389081813</v>
      </c>
    </row>
    <row r="17" spans="1:9" ht="15" customHeight="1">
      <c r="A17" s="278"/>
      <c r="B17" s="308"/>
      <c r="C17" s="300"/>
      <c r="D17" s="296" t="s">
        <v>17</v>
      </c>
      <c r="E17" s="41" t="s">
        <v>8</v>
      </c>
      <c r="F17" s="37">
        <v>11</v>
      </c>
      <c r="G17" s="243">
        <f>'3.2'!G17/'2.2'!G17</f>
        <v>1.0919390483986993</v>
      </c>
      <c r="H17" s="244">
        <f>'3.2'!H17/'2.2'!H17</f>
        <v>0.9479369092233065</v>
      </c>
      <c r="I17" s="40">
        <f t="shared" si="1"/>
        <v>-0.14400213917539273</v>
      </c>
    </row>
    <row r="18" spans="1:9" ht="25.5">
      <c r="A18" s="278"/>
      <c r="B18" s="308"/>
      <c r="C18" s="300"/>
      <c r="D18" s="297"/>
      <c r="E18" s="44" t="s">
        <v>83</v>
      </c>
      <c r="F18" s="37">
        <v>12</v>
      </c>
      <c r="G18" s="243">
        <f>'3.2'!G18/'2.2'!G18</f>
        <v>1.0058397335256928</v>
      </c>
      <c r="H18" s="244">
        <f>'3.2'!H18/'2.2'!H18</f>
        <v>0.9929301596265239</v>
      </c>
      <c r="I18" s="40">
        <f t="shared" si="1"/>
        <v>-0.012909573899168914</v>
      </c>
    </row>
    <row r="19" spans="1:9" ht="25.5">
      <c r="A19" s="278"/>
      <c r="B19" s="308"/>
      <c r="C19" s="300"/>
      <c r="D19" s="297"/>
      <c r="E19" s="44" t="s">
        <v>84</v>
      </c>
      <c r="F19" s="37">
        <v>13</v>
      </c>
      <c r="G19" s="243">
        <f>'3.2'!G19/'2.2'!G19</f>
        <v>1.1650239485327474</v>
      </c>
      <c r="H19" s="244">
        <f>'3.2'!H19/'2.2'!H19</f>
        <v>0.9256593948025232</v>
      </c>
      <c r="I19" s="40">
        <f t="shared" si="1"/>
        <v>-0.23936455373022414</v>
      </c>
    </row>
    <row r="20" spans="1:9" ht="25.5">
      <c r="A20" s="278"/>
      <c r="B20" s="277"/>
      <c r="C20" s="300"/>
      <c r="D20" s="298"/>
      <c r="E20" s="44" t="s">
        <v>85</v>
      </c>
      <c r="F20" s="37">
        <v>14</v>
      </c>
      <c r="G20" s="243">
        <f>'3.2'!G20/'2.2'!G20</f>
        <v>0.9871264185696461</v>
      </c>
      <c r="H20" s="244">
        <f>'3.2'!H20/'2.2'!H20</f>
        <v>0.9479054706738684</v>
      </c>
      <c r="I20" s="40">
        <f t="shared" si="1"/>
        <v>-0.03922094789577768</v>
      </c>
    </row>
    <row r="21" spans="1:9" ht="15" customHeight="1">
      <c r="A21" s="278"/>
      <c r="B21" s="307" t="s">
        <v>11</v>
      </c>
      <c r="C21" s="310" t="s">
        <v>15</v>
      </c>
      <c r="D21" s="302"/>
      <c r="E21" s="66" t="s">
        <v>4</v>
      </c>
      <c r="F21" s="37">
        <v>15</v>
      </c>
      <c r="G21" s="243">
        <f>'3.2'!G21/'2.2'!G21</f>
        <v>0.9964791854000178</v>
      </c>
      <c r="H21" s="244">
        <f>'3.2'!H21/'2.2'!H21</f>
        <v>0.9782830348136637</v>
      </c>
      <c r="I21" s="40">
        <f t="shared" si="1"/>
        <v>-0.018196150586354043</v>
      </c>
    </row>
    <row r="22" spans="1:9" ht="25.5">
      <c r="A22" s="278"/>
      <c r="B22" s="308"/>
      <c r="C22" s="311"/>
      <c r="D22" s="312"/>
      <c r="E22" s="44" t="s">
        <v>83</v>
      </c>
      <c r="F22" s="37">
        <v>16</v>
      </c>
      <c r="G22" s="243">
        <f>'3.2'!G22/'2.2'!G22</f>
        <v>0.9887405860860488</v>
      </c>
      <c r="H22" s="244">
        <f>'3.2'!H22/'2.2'!H22</f>
        <v>1.0035426924462592</v>
      </c>
      <c r="I22" s="40">
        <f t="shared" si="1"/>
        <v>0.014802106360210399</v>
      </c>
    </row>
    <row r="23" spans="1:9" ht="25.5">
      <c r="A23" s="278"/>
      <c r="B23" s="308"/>
      <c r="C23" s="311"/>
      <c r="D23" s="312"/>
      <c r="E23" s="44" t="s">
        <v>84</v>
      </c>
      <c r="F23" s="37">
        <v>17</v>
      </c>
      <c r="G23" s="243">
        <f>'3.2'!G23/'2.2'!G23</f>
        <v>1.0083928468305454</v>
      </c>
      <c r="H23" s="244">
        <f>'3.2'!H23/'2.2'!H23</f>
        <v>0.975158867706528</v>
      </c>
      <c r="I23" s="40">
        <f t="shared" si="1"/>
        <v>-0.033233979124017377</v>
      </c>
    </row>
    <row r="24" spans="1:9" ht="38.25">
      <c r="A24" s="278"/>
      <c r="B24" s="277"/>
      <c r="C24" s="313"/>
      <c r="D24" s="303"/>
      <c r="E24" s="44" t="s">
        <v>86</v>
      </c>
      <c r="F24" s="37">
        <v>18</v>
      </c>
      <c r="G24" s="243">
        <f>'3.2'!G24/'2.2'!G24</f>
        <v>0.9092654824771963</v>
      </c>
      <c r="H24" s="244">
        <f>'3.2'!H24/'2.2'!H24</f>
        <v>1</v>
      </c>
      <c r="I24" s="40">
        <f t="shared" si="1"/>
        <v>0.0907345175228037</v>
      </c>
    </row>
    <row r="25" spans="1:9" ht="15" customHeight="1">
      <c r="A25" s="278"/>
      <c r="B25" s="307" t="s">
        <v>79</v>
      </c>
      <c r="C25" s="286" t="s">
        <v>72</v>
      </c>
      <c r="D25" s="286"/>
      <c r="E25" s="67" t="s">
        <v>4</v>
      </c>
      <c r="F25" s="37">
        <v>19</v>
      </c>
      <c r="G25" s="243">
        <f>'3.2'!G25/'2.2'!G25</f>
        <v>1.1511892062193578</v>
      </c>
      <c r="H25" s="244">
        <f>'3.2'!H25/'2.2'!H25</f>
        <v>0.9216284955338441</v>
      </c>
      <c r="I25" s="40">
        <f t="shared" si="1"/>
        <v>-0.22956071068551376</v>
      </c>
    </row>
    <row r="26" spans="1:9" ht="15" customHeight="1" thickBot="1">
      <c r="A26" s="279"/>
      <c r="B26" s="314"/>
      <c r="C26" s="295"/>
      <c r="D26" s="295"/>
      <c r="E26" s="50" t="s">
        <v>6</v>
      </c>
      <c r="F26" s="51">
        <v>20</v>
      </c>
      <c r="G26" s="245">
        <f>'3.2'!G26/'2.2'!G26</f>
        <v>1.1768345406682936</v>
      </c>
      <c r="H26" s="246">
        <f>'3.2'!H26/'2.2'!H26</f>
        <v>0.8995016913396138</v>
      </c>
      <c r="I26" s="53">
        <f t="shared" si="1"/>
        <v>-0.27733284932867985</v>
      </c>
    </row>
    <row r="27" spans="1:9" ht="30" customHeight="1" thickBot="1">
      <c r="A27" s="273" t="s">
        <v>164</v>
      </c>
      <c r="B27" s="274"/>
      <c r="C27" s="274"/>
      <c r="D27" s="274"/>
      <c r="E27" s="274"/>
      <c r="F27" s="30">
        <v>21</v>
      </c>
      <c r="G27" s="248">
        <f>'3.2'!G27/'2.2'!G27</f>
        <v>0.9946432436332155</v>
      </c>
      <c r="H27" s="248">
        <f>'3.2'!H27/'2.2'!H27</f>
        <v>0.9899397528169429</v>
      </c>
      <c r="I27" s="191">
        <f t="shared" si="1"/>
        <v>-0.004703490816272637</v>
      </c>
    </row>
    <row r="28" spans="1:9" ht="12.75" customHeight="1">
      <c r="A28" s="304" t="s">
        <v>87</v>
      </c>
      <c r="B28" s="277" t="s">
        <v>81</v>
      </c>
      <c r="C28" s="277" t="s">
        <v>4</v>
      </c>
      <c r="D28" s="277"/>
      <c r="E28" s="277"/>
      <c r="F28" s="33">
        <v>22</v>
      </c>
      <c r="G28" s="263">
        <f>'3.2'!G28/'2.2'!G28</f>
        <v>0.993819926899361</v>
      </c>
      <c r="H28" s="249">
        <f>'3.2'!H28/'2.2'!H28</f>
        <v>0.993867434262716</v>
      </c>
      <c r="I28" s="36">
        <f t="shared" si="1"/>
        <v>4.750736335490391E-05</v>
      </c>
    </row>
    <row r="29" spans="1:9" ht="15" customHeight="1">
      <c r="A29" s="305"/>
      <c r="B29" s="269"/>
      <c r="C29" s="270" t="s">
        <v>5</v>
      </c>
      <c r="D29" s="272" t="s">
        <v>82</v>
      </c>
      <c r="E29" s="272"/>
      <c r="F29" s="37">
        <v>23</v>
      </c>
      <c r="G29" s="243">
        <f>'3.2'!G29/'2.2'!G29</f>
        <v>0.988853288818287</v>
      </c>
      <c r="H29" s="244">
        <f>'3.2'!H29/'2.2'!H29</f>
        <v>0.9869720250929822</v>
      </c>
      <c r="I29" s="40">
        <f t="shared" si="1"/>
        <v>-0.001881263725304838</v>
      </c>
    </row>
    <row r="30" spans="1:9" ht="15" customHeight="1">
      <c r="A30" s="305"/>
      <c r="B30" s="269"/>
      <c r="C30" s="270"/>
      <c r="D30" s="286" t="s">
        <v>16</v>
      </c>
      <c r="E30" s="45" t="s">
        <v>8</v>
      </c>
      <c r="F30" s="37">
        <v>24</v>
      </c>
      <c r="G30" s="243">
        <f>'3.2'!G30/'2.2'!G30</f>
        <v>0.9886925795053003</v>
      </c>
      <c r="H30" s="244">
        <f>'3.2'!H30/'2.2'!H30</f>
        <v>0.9951846379642947</v>
      </c>
      <c r="I30" s="40">
        <f t="shared" si="1"/>
        <v>0.006492058458994365</v>
      </c>
    </row>
    <row r="31" spans="1:9" ht="25.5">
      <c r="A31" s="305"/>
      <c r="B31" s="269"/>
      <c r="C31" s="270"/>
      <c r="D31" s="286"/>
      <c r="E31" s="44" t="s">
        <v>82</v>
      </c>
      <c r="F31" s="37">
        <v>25</v>
      </c>
      <c r="G31" s="243">
        <f>'3.2'!G31/'2.2'!G31</f>
        <v>0.9633810437263293</v>
      </c>
      <c r="H31" s="244">
        <f>'3.2'!H31/'2.2'!H31</f>
        <v>0.9803436888212146</v>
      </c>
      <c r="I31" s="40">
        <f t="shared" si="1"/>
        <v>0.01696264509488532</v>
      </c>
    </row>
    <row r="32" spans="1:9" ht="15" customHeight="1">
      <c r="A32" s="305"/>
      <c r="B32" s="269"/>
      <c r="C32" s="270"/>
      <c r="D32" s="286" t="s">
        <v>73</v>
      </c>
      <c r="E32" s="45" t="s">
        <v>8</v>
      </c>
      <c r="F32" s="37">
        <v>26</v>
      </c>
      <c r="G32" s="243">
        <f>'3.2'!G32/'2.2'!G32</f>
        <v>0.9872868616587209</v>
      </c>
      <c r="H32" s="244">
        <f>'3.2'!H32/'2.2'!H32</f>
        <v>0.9847481497018548</v>
      </c>
      <c r="I32" s="40">
        <f t="shared" si="1"/>
        <v>-0.0025387119568661687</v>
      </c>
    </row>
    <row r="33" spans="1:9" ht="25.5">
      <c r="A33" s="305"/>
      <c r="B33" s="269"/>
      <c r="C33" s="270"/>
      <c r="D33" s="286"/>
      <c r="E33" s="44" t="s">
        <v>82</v>
      </c>
      <c r="F33" s="37">
        <v>27</v>
      </c>
      <c r="G33" s="243">
        <f>'3.2'!G33/'2.2'!G33</f>
        <v>0.9865304691803114</v>
      </c>
      <c r="H33" s="244">
        <f>'3.2'!H33/'2.2'!H33</f>
        <v>0.9801675066168739</v>
      </c>
      <c r="I33" s="40">
        <f t="shared" si="1"/>
        <v>-0.006362962563437491</v>
      </c>
    </row>
    <row r="34" spans="1:9" ht="12.75">
      <c r="A34" s="305"/>
      <c r="B34" s="269"/>
      <c r="C34" s="270"/>
      <c r="D34" s="272" t="s">
        <v>17</v>
      </c>
      <c r="E34" s="41" t="s">
        <v>8</v>
      </c>
      <c r="F34" s="37">
        <v>28</v>
      </c>
      <c r="G34" s="243">
        <f>'3.2'!G34/'2.2'!G34</f>
        <v>1.0095215381228444</v>
      </c>
      <c r="H34" s="244">
        <f>'3.2'!H34/'2.2'!H34</f>
        <v>0.9943691025408727</v>
      </c>
      <c r="I34" s="40">
        <f t="shared" si="1"/>
        <v>-0.015152435581971657</v>
      </c>
    </row>
    <row r="35" spans="1:9" ht="15" customHeight="1">
      <c r="A35" s="305"/>
      <c r="B35" s="269"/>
      <c r="C35" s="270"/>
      <c r="D35" s="272"/>
      <c r="E35" s="44" t="s">
        <v>6</v>
      </c>
      <c r="F35" s="37">
        <v>29</v>
      </c>
      <c r="G35" s="243">
        <f>'3.2'!G35/'2.2'!G35</f>
        <v>1.115</v>
      </c>
      <c r="H35" s="244">
        <f>'3.2'!H35/'2.2'!H35</f>
        <v>1</v>
      </c>
      <c r="I35" s="40">
        <f t="shared" si="1"/>
        <v>-0.11499999999999999</v>
      </c>
    </row>
    <row r="36" spans="1:9" ht="25.5">
      <c r="A36" s="305"/>
      <c r="B36" s="269"/>
      <c r="C36" s="270"/>
      <c r="D36" s="272"/>
      <c r="E36" s="44" t="s">
        <v>82</v>
      </c>
      <c r="F36" s="37">
        <v>30</v>
      </c>
      <c r="G36" s="243">
        <f>'3.2'!G36/'2.2'!G36</f>
        <v>1.0101594802126403</v>
      </c>
      <c r="H36" s="244">
        <f>'3.2'!H36/'2.2'!H36</f>
        <v>0.9949967002777905</v>
      </c>
      <c r="I36" s="40">
        <f t="shared" si="1"/>
        <v>-0.015162779934849824</v>
      </c>
    </row>
    <row r="37" spans="1:9" ht="15" customHeight="1">
      <c r="A37" s="305"/>
      <c r="B37" s="307" t="s">
        <v>13</v>
      </c>
      <c r="C37" s="310" t="s">
        <v>15</v>
      </c>
      <c r="D37" s="302"/>
      <c r="E37" s="45" t="s">
        <v>8</v>
      </c>
      <c r="F37" s="37">
        <v>33</v>
      </c>
      <c r="G37" s="243">
        <f>'3.2'!G37/'2.2'!G37</f>
        <v>1.0192654676677726</v>
      </c>
      <c r="H37" s="244">
        <f>'3.2'!H37/'2.2'!H37</f>
        <v>0.9627165659747525</v>
      </c>
      <c r="I37" s="40">
        <f>H37-G37</f>
        <v>-0.05654890169302007</v>
      </c>
    </row>
    <row r="38" spans="1:9" ht="12.75" customHeight="1">
      <c r="A38" s="305"/>
      <c r="B38" s="308"/>
      <c r="C38" s="311"/>
      <c r="D38" s="312"/>
      <c r="E38" s="44" t="s">
        <v>6</v>
      </c>
      <c r="F38" s="37">
        <v>34</v>
      </c>
      <c r="G38" s="243">
        <f>'3.2'!G38/'2.2'!G38</f>
        <v>0.8306709265175719</v>
      </c>
      <c r="H38" s="244">
        <f>'3.2'!H38/'2.2'!H38</f>
        <v>1.0101137800252844</v>
      </c>
      <c r="I38" s="40">
        <f t="shared" si="1"/>
        <v>0.1794428535077125</v>
      </c>
    </row>
    <row r="39" spans="1:9" ht="25.5">
      <c r="A39" s="305"/>
      <c r="B39" s="277"/>
      <c r="C39" s="313"/>
      <c r="D39" s="303"/>
      <c r="E39" s="44" t="s">
        <v>82</v>
      </c>
      <c r="F39" s="37">
        <v>35</v>
      </c>
      <c r="G39" s="243">
        <f>'3.2'!G39/'2.2'!G39</f>
        <v>1.0342200413223142</v>
      </c>
      <c r="H39" s="244">
        <f>'3.2'!H39/'2.2'!H39</f>
        <v>0.9426400347372992</v>
      </c>
      <c r="I39" s="40">
        <f t="shared" si="1"/>
        <v>-0.09158000658501497</v>
      </c>
    </row>
    <row r="40" spans="1:9" ht="12.75" customHeight="1">
      <c r="A40" s="305"/>
      <c r="B40" s="307" t="s">
        <v>10</v>
      </c>
      <c r="C40" s="310" t="s">
        <v>72</v>
      </c>
      <c r="D40" s="302"/>
      <c r="E40" s="41" t="s">
        <v>8</v>
      </c>
      <c r="F40" s="37">
        <v>38</v>
      </c>
      <c r="G40" s="243">
        <f>'3.2'!G40/'2.2'!G40</f>
        <v>0.9921941117317323</v>
      </c>
      <c r="H40" s="244">
        <f>'3.2'!H40/'2.2'!H40</f>
        <v>0.9896519235802146</v>
      </c>
      <c r="I40" s="40">
        <f t="shared" si="1"/>
        <v>-0.0025421881515177436</v>
      </c>
    </row>
    <row r="41" spans="1:9" ht="12.75">
      <c r="A41" s="305"/>
      <c r="B41" s="308"/>
      <c r="C41" s="311"/>
      <c r="D41" s="312"/>
      <c r="E41" s="44" t="s">
        <v>6</v>
      </c>
      <c r="F41" s="37">
        <v>39</v>
      </c>
      <c r="G41" s="243">
        <f>'3.2'!G41/'2.2'!G41</f>
        <v>0.9024390243902439</v>
      </c>
      <c r="H41" s="244">
        <f>'3.2'!H41/'2.2'!H41</f>
        <v>1.2727272727272727</v>
      </c>
      <c r="I41" s="40">
        <f t="shared" si="1"/>
        <v>0.3702882483370288</v>
      </c>
    </row>
    <row r="42" spans="1:9" ht="26.25" thickBot="1">
      <c r="A42" s="306"/>
      <c r="B42" s="314"/>
      <c r="C42" s="315"/>
      <c r="D42" s="316"/>
      <c r="E42" s="50" t="s">
        <v>82</v>
      </c>
      <c r="F42" s="51">
        <v>40</v>
      </c>
      <c r="G42" s="245">
        <f>'3.2'!G42/'2.2'!G42</f>
        <v>0.9906894893543008</v>
      </c>
      <c r="H42" s="246">
        <f>'3.2'!H42/'2.2'!H42</f>
        <v>0.9807015107073117</v>
      </c>
      <c r="I42" s="53">
        <f t="shared" si="1"/>
        <v>-0.009987978646989082</v>
      </c>
    </row>
    <row r="43" ht="30" customHeight="1"/>
    <row r="44" spans="1:7" ht="12.75">
      <c r="A44" s="247" t="s">
        <v>170</v>
      </c>
      <c r="B44" s="247"/>
      <c r="C44" s="247"/>
      <c r="E44" s="25" t="s">
        <v>216</v>
      </c>
      <c r="G44" s="25"/>
    </row>
    <row r="45" spans="1:7" ht="12.75">
      <c r="A45" s="439" t="s">
        <v>221</v>
      </c>
      <c r="B45" s="439"/>
      <c r="C45" s="439"/>
      <c r="E45" s="63" t="s">
        <v>169</v>
      </c>
      <c r="G45" s="25"/>
    </row>
    <row r="46" spans="1:7" ht="12.75" customHeight="1">
      <c r="A46" s="440" t="s">
        <v>222</v>
      </c>
      <c r="B46" s="440"/>
      <c r="C46" s="440"/>
      <c r="D46" s="71"/>
      <c r="E46" s="64" t="s">
        <v>168</v>
      </c>
      <c r="G46" s="25"/>
    </row>
    <row r="47" spans="1:9" ht="12.75">
      <c r="A47" s="441" t="s">
        <v>223</v>
      </c>
      <c r="B47" s="441"/>
      <c r="C47" s="441"/>
      <c r="D47" s="71"/>
      <c r="E47" s="71"/>
      <c r="F47" s="62"/>
      <c r="G47" s="62"/>
      <c r="H47" s="62"/>
      <c r="I47" s="62"/>
    </row>
    <row r="48" spans="1:9" ht="12.75">
      <c r="A48" s="442" t="s">
        <v>167</v>
      </c>
      <c r="B48" s="442"/>
      <c r="C48" s="442"/>
      <c r="D48" s="71"/>
      <c r="E48" s="71"/>
      <c r="F48" s="62"/>
      <c r="G48" s="62"/>
      <c r="H48" s="62"/>
      <c r="I48" s="62"/>
    </row>
    <row r="50" spans="1:4" ht="12.75">
      <c r="A50" s="178" t="s">
        <v>215</v>
      </c>
      <c r="B50" s="71"/>
      <c r="C50" s="71"/>
      <c r="D50" s="71"/>
    </row>
    <row r="51" spans="1:4" ht="12.75">
      <c r="A51" s="178" t="s">
        <v>217</v>
      </c>
      <c r="B51" s="71"/>
      <c r="C51" s="71"/>
      <c r="D51" s="71"/>
    </row>
    <row r="52" spans="1:4" ht="12.75">
      <c r="A52" s="178" t="s">
        <v>218</v>
      </c>
      <c r="B52" s="71"/>
      <c r="C52" s="71"/>
      <c r="D52" s="71"/>
    </row>
  </sheetData>
  <sheetProtection/>
  <mergeCells count="39">
    <mergeCell ref="B37:B39"/>
    <mergeCell ref="C37:D39"/>
    <mergeCell ref="A48:C48"/>
    <mergeCell ref="A27:E27"/>
    <mergeCell ref="A28:A42"/>
    <mergeCell ref="B28:B36"/>
    <mergeCell ref="C28:E28"/>
    <mergeCell ref="C29:C36"/>
    <mergeCell ref="D29:E29"/>
    <mergeCell ref="D30:D31"/>
    <mergeCell ref="D34:D36"/>
    <mergeCell ref="B40:B42"/>
    <mergeCell ref="C21:D24"/>
    <mergeCell ref="B25:B26"/>
    <mergeCell ref="C25:D26"/>
    <mergeCell ref="D9:E9"/>
    <mergeCell ref="D10:D11"/>
    <mergeCell ref="A47:C47"/>
    <mergeCell ref="C40:D42"/>
    <mergeCell ref="D32:D33"/>
    <mergeCell ref="A45:C45"/>
    <mergeCell ref="A46:C46"/>
    <mergeCell ref="A6:E6"/>
    <mergeCell ref="A7:E7"/>
    <mergeCell ref="C8:E8"/>
    <mergeCell ref="A8:A26"/>
    <mergeCell ref="B8:B20"/>
    <mergeCell ref="C9:C20"/>
    <mergeCell ref="D12:D14"/>
    <mergeCell ref="D15:D16"/>
    <mergeCell ref="D17:D20"/>
    <mergeCell ref="B21:B24"/>
    <mergeCell ref="H1:I1"/>
    <mergeCell ref="A2:I2"/>
    <mergeCell ref="A4:E5"/>
    <mergeCell ref="G4:G5"/>
    <mergeCell ref="H4:H5"/>
    <mergeCell ref="I4:I5"/>
    <mergeCell ref="F4:F5"/>
  </mergeCells>
  <conditionalFormatting sqref="G7:H42">
    <cfRule type="cellIs" priority="3" dxfId="119" operator="greaterThanOrEqual" stopIfTrue="1">
      <formula>1.03</formula>
    </cfRule>
    <cfRule type="cellIs" priority="4" dxfId="120" operator="between" stopIfTrue="1">
      <formula>0.96</formula>
      <formula>1.03</formula>
    </cfRule>
    <cfRule type="cellIs" priority="5" dxfId="121" operator="between" stopIfTrue="1">
      <formula>0.85</formula>
      <formula>0.96</formula>
    </cfRule>
    <cfRule type="cellIs" priority="6" dxfId="122" operator="between" stopIfTrue="1">
      <formula>0.01</formula>
      <formula>0.85</formula>
    </cfRule>
  </conditionalFormatting>
  <conditionalFormatting sqref="I7:I42">
    <cfRule type="cellIs" priority="1" dxfId="117" operator="greaterThan" stopIfTrue="1">
      <formula>0</formula>
    </cfRule>
    <cfRule type="cellIs" priority="2" dxfId="118" operator="lessThan" stopIfTrue="1">
      <formula>0</formula>
    </cfRule>
  </conditionalFormatting>
  <printOptions/>
  <pageMargins left="0.3937007874015748" right="0.1968503937007874" top="0.1968503937007874" bottom="0.1968503937007874" header="0.11811023622047245" footer="0.11811023622047245"/>
  <pageSetup fitToHeight="1" fitToWidth="1" horizontalDpi="600" verticalDpi="600" orientation="portrait" paperSize="9" scale="1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CCCFF"/>
  </sheetPr>
  <dimension ref="A1:GX75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5.75390625" style="72" customWidth="1"/>
    <col min="2" max="2" width="3.75390625" style="72" customWidth="1"/>
    <col min="3" max="26" width="9.75390625" style="72" customWidth="1"/>
    <col min="27" max="16384" width="9.125" style="72" customWidth="1"/>
  </cols>
  <sheetData>
    <row r="1" spans="25:26" s="25" customFormat="1" ht="12" customHeight="1">
      <c r="Y1" s="292" t="s">
        <v>171</v>
      </c>
      <c r="Z1" s="292"/>
    </row>
    <row r="2" spans="1:26" s="25" customFormat="1" ht="32.25" customHeight="1">
      <c r="A2" s="293" t="s">
        <v>184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</row>
    <row r="3" spans="1:26" ht="9.75" customHeight="1" thickBo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</row>
    <row r="4" spans="1:26" s="73" customFormat="1" ht="33.75" customHeight="1" thickBot="1">
      <c r="A4" s="400" t="s">
        <v>18</v>
      </c>
      <c r="B4" s="397" t="s">
        <v>0</v>
      </c>
      <c r="C4" s="448" t="s">
        <v>165</v>
      </c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50"/>
      <c r="O4" s="451" t="s">
        <v>166</v>
      </c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2"/>
    </row>
    <row r="5" spans="1:26" s="73" customFormat="1" ht="33.75" customHeight="1">
      <c r="A5" s="400"/>
      <c r="B5" s="447"/>
      <c r="C5" s="394" t="s">
        <v>7</v>
      </c>
      <c r="D5" s="395"/>
      <c r="E5" s="396"/>
      <c r="F5" s="401" t="s">
        <v>11</v>
      </c>
      <c r="G5" s="401"/>
      <c r="H5" s="401"/>
      <c r="I5" s="401" t="s">
        <v>79</v>
      </c>
      <c r="J5" s="401"/>
      <c r="K5" s="402"/>
      <c r="L5" s="403" t="s">
        <v>4</v>
      </c>
      <c r="M5" s="404"/>
      <c r="N5" s="405"/>
      <c r="O5" s="394" t="s">
        <v>81</v>
      </c>
      <c r="P5" s="395"/>
      <c r="Q5" s="396"/>
      <c r="R5" s="417" t="s">
        <v>13</v>
      </c>
      <c r="S5" s="395"/>
      <c r="T5" s="396"/>
      <c r="U5" s="417" t="s">
        <v>10</v>
      </c>
      <c r="V5" s="395"/>
      <c r="W5" s="418"/>
      <c r="X5" s="403" t="s">
        <v>4</v>
      </c>
      <c r="Y5" s="404"/>
      <c r="Z5" s="405"/>
    </row>
    <row r="6" spans="1:26" s="73" customFormat="1" ht="33.75" customHeight="1">
      <c r="A6" s="400"/>
      <c r="B6" s="447"/>
      <c r="C6" s="74">
        <v>2022</v>
      </c>
      <c r="D6" s="75">
        <v>2023</v>
      </c>
      <c r="E6" s="255" t="s">
        <v>214</v>
      </c>
      <c r="F6" s="77">
        <v>2022</v>
      </c>
      <c r="G6" s="77">
        <v>2023</v>
      </c>
      <c r="H6" s="255" t="s">
        <v>214</v>
      </c>
      <c r="I6" s="78">
        <v>2022</v>
      </c>
      <c r="J6" s="78">
        <v>2023</v>
      </c>
      <c r="K6" s="79" t="s">
        <v>214</v>
      </c>
      <c r="L6" s="80">
        <v>2022</v>
      </c>
      <c r="M6" s="255">
        <v>2023</v>
      </c>
      <c r="N6" s="79" t="s">
        <v>214</v>
      </c>
      <c r="O6" s="81">
        <v>2022</v>
      </c>
      <c r="P6" s="82">
        <v>2023</v>
      </c>
      <c r="Q6" s="255" t="s">
        <v>214</v>
      </c>
      <c r="R6" s="83">
        <v>2022</v>
      </c>
      <c r="S6" s="83">
        <v>2023</v>
      </c>
      <c r="T6" s="255" t="s">
        <v>214</v>
      </c>
      <c r="U6" s="84">
        <v>2022</v>
      </c>
      <c r="V6" s="84">
        <v>2023</v>
      </c>
      <c r="W6" s="79" t="s">
        <v>214</v>
      </c>
      <c r="X6" s="80">
        <v>2022</v>
      </c>
      <c r="Y6" s="255">
        <v>2023</v>
      </c>
      <c r="Z6" s="79" t="s">
        <v>214</v>
      </c>
    </row>
    <row r="7" spans="1:26" s="73" customFormat="1" ht="12.75" customHeight="1" thickBot="1">
      <c r="A7" s="85" t="s">
        <v>2</v>
      </c>
      <c r="B7" s="253" t="s">
        <v>3</v>
      </c>
      <c r="C7" s="87">
        <v>1</v>
      </c>
      <c r="D7" s="254">
        <v>2</v>
      </c>
      <c r="E7" s="254">
        <v>3</v>
      </c>
      <c r="F7" s="254">
        <v>4</v>
      </c>
      <c r="G7" s="254">
        <v>5</v>
      </c>
      <c r="H7" s="254">
        <v>6</v>
      </c>
      <c r="I7" s="254">
        <v>7</v>
      </c>
      <c r="J7" s="254">
        <v>8</v>
      </c>
      <c r="K7" s="89">
        <v>9</v>
      </c>
      <c r="L7" s="87">
        <v>10</v>
      </c>
      <c r="M7" s="254">
        <v>11</v>
      </c>
      <c r="N7" s="89">
        <v>12</v>
      </c>
      <c r="O7" s="87">
        <v>13</v>
      </c>
      <c r="P7" s="254">
        <v>14</v>
      </c>
      <c r="Q7" s="254">
        <v>15</v>
      </c>
      <c r="R7" s="254">
        <v>16</v>
      </c>
      <c r="S7" s="254">
        <v>17</v>
      </c>
      <c r="T7" s="254">
        <v>18</v>
      </c>
      <c r="U7" s="254">
        <v>19</v>
      </c>
      <c r="V7" s="254">
        <v>20</v>
      </c>
      <c r="W7" s="89">
        <v>21</v>
      </c>
      <c r="X7" s="87">
        <v>22</v>
      </c>
      <c r="Y7" s="254">
        <v>23</v>
      </c>
      <c r="Z7" s="89">
        <v>24</v>
      </c>
    </row>
    <row r="8" spans="1:26" s="25" customFormat="1" ht="15" customHeight="1">
      <c r="A8" s="90" t="s">
        <v>19</v>
      </c>
      <c r="B8" s="91">
        <v>1</v>
      </c>
      <c r="C8" s="192"/>
      <c r="D8" s="154"/>
      <c r="E8" s="179"/>
      <c r="F8" s="154"/>
      <c r="G8" s="154"/>
      <c r="H8" s="179"/>
      <c r="I8" s="154"/>
      <c r="J8" s="154"/>
      <c r="K8" s="181"/>
      <c r="L8" s="192"/>
      <c r="M8" s="154"/>
      <c r="N8" s="181"/>
      <c r="O8" s="192"/>
      <c r="P8" s="154"/>
      <c r="Q8" s="179"/>
      <c r="R8" s="154"/>
      <c r="S8" s="154"/>
      <c r="T8" s="179"/>
      <c r="U8" s="154"/>
      <c r="V8" s="154"/>
      <c r="W8" s="181"/>
      <c r="X8" s="192"/>
      <c r="Y8" s="154"/>
      <c r="Z8" s="181"/>
    </row>
    <row r="9" spans="1:187" s="25" customFormat="1" ht="15" customHeight="1">
      <c r="A9" s="105" t="s">
        <v>21</v>
      </c>
      <c r="B9" s="91">
        <v>2</v>
      </c>
      <c r="C9" s="193">
        <f>'3.3'!C9/'2.3'!C9</f>
        <v>1.0204717305378932</v>
      </c>
      <c r="D9" s="156">
        <f>'3.3'!D9/'2.3'!D9</f>
        <v>0.9843198382272401</v>
      </c>
      <c r="E9" s="107">
        <f>D9-C9</f>
        <v>-0.03615189231065308</v>
      </c>
      <c r="F9" s="156">
        <f>'3.3'!F9/'2.3'!F9</f>
        <v>0.9485798237022527</v>
      </c>
      <c r="G9" s="156">
        <f>'3.3'!G9/'2.3'!G9</f>
        <v>0.9636015325670498</v>
      </c>
      <c r="H9" s="107">
        <f>G9-F9</f>
        <v>0.015021708864797145</v>
      </c>
      <c r="I9" s="156">
        <f>'3.3'!I9/'2.3'!I9</f>
        <v>1.2630450910889457</v>
      </c>
      <c r="J9" s="156">
        <f>'3.3'!J9/'2.3'!J9</f>
        <v>0.8736048840980636</v>
      </c>
      <c r="K9" s="110">
        <f>J9-I9</f>
        <v>-0.3894402069908821</v>
      </c>
      <c r="L9" s="193">
        <f>'3.3'!L9/'2.3'!L9</f>
        <v>1.0465337397578232</v>
      </c>
      <c r="M9" s="156">
        <f>'3.3'!M9/'2.3'!M9</f>
        <v>0.9675362637816126</v>
      </c>
      <c r="N9" s="110">
        <f>M9-L9</f>
        <v>-0.07899747597621054</v>
      </c>
      <c r="O9" s="193">
        <f>'3.3'!O9/'2.3'!O9</f>
        <v>1.0001164279892887</v>
      </c>
      <c r="P9" s="156">
        <f>'3.3'!P9/'2.3'!P9</f>
        <v>0.9902518277822908</v>
      </c>
      <c r="Q9" s="107">
        <f>P9-O9</f>
        <v>-0.009864600206997864</v>
      </c>
      <c r="R9" s="156"/>
      <c r="S9" s="156"/>
      <c r="T9" s="107">
        <f>S9-R9</f>
        <v>0</v>
      </c>
      <c r="U9" s="156">
        <f>'3.3'!U9/'2.3'!U9</f>
        <v>0.9749875293949976</v>
      </c>
      <c r="V9" s="156">
        <f>'3.3'!V9/'2.3'!V9</f>
        <v>0.9870288506281991</v>
      </c>
      <c r="W9" s="110">
        <f>V9-U9</f>
        <v>0.012041321233201563</v>
      </c>
      <c r="X9" s="193">
        <f>'3.3'!X9/'2.3'!X9</f>
        <v>0.9845283352488727</v>
      </c>
      <c r="Y9" s="156">
        <f>'3.3'!Y9/'2.3'!Y9</f>
        <v>0.9875455847877052</v>
      </c>
      <c r="Z9" s="110">
        <f>Y9-X9</f>
        <v>0.0030172495388324228</v>
      </c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</row>
    <row r="10" spans="1:187" s="25" customFormat="1" ht="15" customHeight="1">
      <c r="A10" s="105" t="s">
        <v>23</v>
      </c>
      <c r="B10" s="91">
        <v>3</v>
      </c>
      <c r="C10" s="193">
        <f>'3.3'!C10/'2.3'!C10</f>
        <v>1.0364135648052364</v>
      </c>
      <c r="D10" s="156">
        <f>'3.3'!D10/'2.3'!D10</f>
        <v>0.9788004868246016</v>
      </c>
      <c r="E10" s="107">
        <f>D10-C10</f>
        <v>-0.05761307798063475</v>
      </c>
      <c r="F10" s="156">
        <f>'3.3'!F10/'2.3'!F10</f>
        <v>1.0316804407713498</v>
      </c>
      <c r="G10" s="156">
        <f>'3.3'!G10/'2.3'!G10</f>
        <v>0.9322723908216136</v>
      </c>
      <c r="H10" s="107">
        <f>G10-F10</f>
        <v>-0.09940804994973618</v>
      </c>
      <c r="I10" s="156">
        <f>'3.3'!I10/'2.3'!I10</f>
        <v>1.2414090996352467</v>
      </c>
      <c r="J10" s="156">
        <f>'3.3'!J10/'2.3'!J10</f>
        <v>0.9463226038482287</v>
      </c>
      <c r="K10" s="110">
        <f>J10-I10</f>
        <v>-0.29508649578701796</v>
      </c>
      <c r="L10" s="193">
        <f>'3.3'!L10/'2.3'!L10</f>
        <v>1.0691452557774805</v>
      </c>
      <c r="M10" s="156">
        <f>'3.3'!M10/'2.3'!M10</f>
        <v>0.9654736449105658</v>
      </c>
      <c r="N10" s="110">
        <f>M10-L10</f>
        <v>-0.10367161086691479</v>
      </c>
      <c r="O10" s="193">
        <f>'3.3'!O10/'2.3'!O10</f>
        <v>1.025148445686343</v>
      </c>
      <c r="P10" s="156">
        <f>'3.3'!P10/'2.3'!P10</f>
        <v>1.0002746498214776</v>
      </c>
      <c r="Q10" s="107">
        <f>P10-O10</f>
        <v>-0.024873795864865267</v>
      </c>
      <c r="R10" s="156"/>
      <c r="S10" s="156"/>
      <c r="T10" s="107"/>
      <c r="U10" s="156"/>
      <c r="V10" s="156"/>
      <c r="W10" s="110"/>
      <c r="X10" s="193">
        <f>'3.3'!X10/'2.3'!X10</f>
        <v>1.025148445686343</v>
      </c>
      <c r="Y10" s="156">
        <f>'3.3'!Y10/'2.3'!Y10</f>
        <v>1.0002746498214776</v>
      </c>
      <c r="Z10" s="110">
        <f>Y10-X10</f>
        <v>-0.024873795864865267</v>
      </c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</row>
    <row r="11" spans="1:187" s="25" customFormat="1" ht="15" customHeight="1">
      <c r="A11" s="105" t="s">
        <v>25</v>
      </c>
      <c r="B11" s="91">
        <v>4</v>
      </c>
      <c r="C11" s="193">
        <f>'3.3'!C11/'2.3'!C11</f>
        <v>1.0286301490768333</v>
      </c>
      <c r="D11" s="156">
        <f>'3.3'!D11/'2.3'!D11</f>
        <v>0.9548516122250836</v>
      </c>
      <c r="E11" s="107">
        <f>D11-C11</f>
        <v>-0.07377853685174962</v>
      </c>
      <c r="F11" s="156">
        <f>'3.3'!F11/'2.3'!F11</f>
        <v>0.9912130827434709</v>
      </c>
      <c r="G11" s="156">
        <f>'3.3'!G11/'2.3'!G11</f>
        <v>0.9640855304131202</v>
      </c>
      <c r="H11" s="107">
        <f>G11-F11</f>
        <v>-0.02712755233035069</v>
      </c>
      <c r="I11" s="156">
        <f>'3.3'!I11/'2.3'!I11</f>
        <v>1.1338486893737247</v>
      </c>
      <c r="J11" s="156">
        <f>'3.3'!J11/'2.3'!J11</f>
        <v>0.9346078692601474</v>
      </c>
      <c r="K11" s="110">
        <f>J11-I11</f>
        <v>-0.19924082011357735</v>
      </c>
      <c r="L11" s="193">
        <f>'3.3'!L11/'2.3'!L11</f>
        <v>1.0373735774587736</v>
      </c>
      <c r="M11" s="156">
        <f>'3.3'!M11/'2.3'!M11</f>
        <v>0.9530030450872434</v>
      </c>
      <c r="N11" s="110">
        <f>M11-L11</f>
        <v>-0.08437053237153014</v>
      </c>
      <c r="O11" s="193">
        <f>'3.3'!O11/'2.3'!O11</f>
        <v>0.9818206423673764</v>
      </c>
      <c r="P11" s="156">
        <f>'3.3'!P11/'2.3'!P11</f>
        <v>1.0061112177641263</v>
      </c>
      <c r="Q11" s="107">
        <f>P11-O11</f>
        <v>0.024290575396749836</v>
      </c>
      <c r="R11" s="156">
        <f>'3.3'!R11/'2.3'!R11</f>
        <v>0.9966543994647039</v>
      </c>
      <c r="S11" s="156">
        <f>'3.3'!S11/'2.3'!S11</f>
        <v>0.9092331768388107</v>
      </c>
      <c r="T11" s="107">
        <f>S11-R11</f>
        <v>-0.08742122262589325</v>
      </c>
      <c r="U11" s="156">
        <f>'3.3'!U11/'2.3'!U11</f>
        <v>1.0230284597001955</v>
      </c>
      <c r="V11" s="156">
        <f>'3.3'!V11/'2.3'!V11</f>
        <v>0.9849574885546108</v>
      </c>
      <c r="W11" s="110">
        <f>V11-U11</f>
        <v>-0.038070971145584664</v>
      </c>
      <c r="X11" s="193">
        <f>'3.3'!X11/'2.3'!X11</f>
        <v>1.000252473088664</v>
      </c>
      <c r="Y11" s="156">
        <f>'3.3'!Y11/'2.3'!Y11</f>
        <v>0.9879593564775614</v>
      </c>
      <c r="Z11" s="110">
        <f>Y11-X11</f>
        <v>-0.01229311661110255</v>
      </c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</row>
    <row r="12" spans="1:187" s="25" customFormat="1" ht="15" customHeight="1">
      <c r="A12" s="105" t="s">
        <v>27</v>
      </c>
      <c r="B12" s="91">
        <v>5</v>
      </c>
      <c r="C12" s="193">
        <f>'3.3'!C12/'2.3'!C12</f>
        <v>1.0864722559740785</v>
      </c>
      <c r="D12" s="156">
        <f>'3.3'!D12/'2.3'!D12</f>
        <v>0.9323539699195523</v>
      </c>
      <c r="E12" s="107">
        <f>D12-C12</f>
        <v>-0.15411828605452615</v>
      </c>
      <c r="F12" s="156">
        <f>'3.3'!F12/'2.3'!F12</f>
        <v>1.0658823529411765</v>
      </c>
      <c r="G12" s="156">
        <f>'3.3'!G12/'2.3'!G12</f>
        <v>1.0028184892897407</v>
      </c>
      <c r="H12" s="107">
        <f>G12-F12</f>
        <v>-0.06306386365143579</v>
      </c>
      <c r="I12" s="156">
        <f>'3.3'!I12/'2.3'!I12</f>
        <v>1.4382464890405564</v>
      </c>
      <c r="J12" s="156">
        <f>'3.3'!J12/'2.3'!J12</f>
        <v>1.0135531821872463</v>
      </c>
      <c r="K12" s="110">
        <f>J12-I12</f>
        <v>-0.4246933068533101</v>
      </c>
      <c r="L12" s="193">
        <f>'3.3'!L12/'2.3'!L12</f>
        <v>1.1642506395365932</v>
      </c>
      <c r="M12" s="156">
        <f>'3.3'!M12/'2.3'!M12</f>
        <v>0.9525534604308109</v>
      </c>
      <c r="N12" s="110">
        <f>M12-L12</f>
        <v>-0.21169717910578234</v>
      </c>
      <c r="O12" s="193"/>
      <c r="P12" s="156"/>
      <c r="Q12" s="107"/>
      <c r="R12" s="156"/>
      <c r="S12" s="156"/>
      <c r="T12" s="107"/>
      <c r="U12" s="156">
        <f>'3.3'!U12/'2.3'!U12</f>
        <v>1.0621275327771156</v>
      </c>
      <c r="V12" s="156">
        <f>'3.3'!V12/'2.3'!V12</f>
        <v>1.0390551718257013</v>
      </c>
      <c r="W12" s="110">
        <f>V12-U12</f>
        <v>-0.023072360951414295</v>
      </c>
      <c r="X12" s="193">
        <f>'3.3'!X12/'2.3'!X12</f>
        <v>1.0621275327771156</v>
      </c>
      <c r="Y12" s="156">
        <f>'3.3'!Y12/'2.3'!Y12</f>
        <v>1.0390551718257013</v>
      </c>
      <c r="Z12" s="110">
        <f>Y12-X12</f>
        <v>-0.023072360951414295</v>
      </c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</row>
    <row r="13" spans="1:187" s="25" customFormat="1" ht="15" customHeight="1">
      <c r="A13" s="105" t="s">
        <v>29</v>
      </c>
      <c r="B13" s="91">
        <v>6</v>
      </c>
      <c r="C13" s="193">
        <f>'3.3'!C13/'2.3'!C13</f>
        <v>1.0025278898647045</v>
      </c>
      <c r="D13" s="156">
        <f>'3.3'!D13/'2.3'!D13</f>
        <v>0.9523805291644818</v>
      </c>
      <c r="E13" s="107">
        <f>D13-C13</f>
        <v>-0.05014736070022274</v>
      </c>
      <c r="F13" s="156">
        <f>'3.3'!F13/'2.3'!F13</f>
        <v>1.0134924753502854</v>
      </c>
      <c r="G13" s="156">
        <f>'3.3'!G13/'2.3'!G13</f>
        <v>0.9805164682232874</v>
      </c>
      <c r="H13" s="107">
        <f>G13-F13</f>
        <v>-0.032976007126998</v>
      </c>
      <c r="I13" s="156">
        <f>'3.3'!I13/'2.3'!I13</f>
        <v>1.1982005632189394</v>
      </c>
      <c r="J13" s="156">
        <f>'3.3'!J13/'2.3'!J13</f>
        <v>1.1134152643285629</v>
      </c>
      <c r="K13" s="110">
        <f>J13-I13</f>
        <v>-0.08478529889037656</v>
      </c>
      <c r="L13" s="193">
        <f>'3.3'!L13/'2.3'!L13</f>
        <v>1.066703620139122</v>
      </c>
      <c r="M13" s="156">
        <f>'3.3'!M13/'2.3'!M13</f>
        <v>0.99733321915923</v>
      </c>
      <c r="N13" s="110">
        <f>M13-L13</f>
        <v>-0.069370400979892</v>
      </c>
      <c r="O13" s="193">
        <f>'3.3'!O13/'2.3'!O13</f>
        <v>1.0145386328995192</v>
      </c>
      <c r="P13" s="156">
        <f>'3.3'!P13/'2.3'!P13</f>
        <v>0.9931673604021047</v>
      </c>
      <c r="Q13" s="107">
        <f>P13-O13</f>
        <v>-0.02137127249741444</v>
      </c>
      <c r="R13" s="156"/>
      <c r="S13" s="156"/>
      <c r="T13" s="107"/>
      <c r="U13" s="156"/>
      <c r="V13" s="156"/>
      <c r="W13" s="110"/>
      <c r="X13" s="193">
        <f>'3.3'!X13/'2.3'!X13</f>
        <v>1.0145386328995192</v>
      </c>
      <c r="Y13" s="156">
        <f>'3.3'!Y13/'2.3'!Y13</f>
        <v>0.9931673604021047</v>
      </c>
      <c r="Z13" s="110">
        <f>Y13-X13</f>
        <v>-0.02137127249741444</v>
      </c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</row>
    <row r="14" spans="1:187" s="25" customFormat="1" ht="15" customHeight="1">
      <c r="A14" s="105" t="s">
        <v>31</v>
      </c>
      <c r="B14" s="91">
        <v>7</v>
      </c>
      <c r="C14" s="193">
        <f>'3.3'!C14/'2.3'!C14</f>
        <v>1.0155739961458292</v>
      </c>
      <c r="D14" s="156">
        <f>'3.3'!D14/'2.3'!D14</f>
        <v>0.9724470850352767</v>
      </c>
      <c r="E14" s="107">
        <f>D14-C14</f>
        <v>-0.04312691111055256</v>
      </c>
      <c r="F14" s="156">
        <f>'3.3'!F14/'2.3'!F14</f>
        <v>0.9106683804627249</v>
      </c>
      <c r="G14" s="156">
        <f>'3.3'!G14/'2.3'!G14</f>
        <v>1.003855421686747</v>
      </c>
      <c r="H14" s="107">
        <f>G14-F14</f>
        <v>0.0931870412240221</v>
      </c>
      <c r="I14" s="156">
        <f>'3.3'!I14/'2.3'!I14</f>
        <v>1.1269477543538038</v>
      </c>
      <c r="J14" s="156">
        <f>'3.3'!J14/'2.3'!J14</f>
        <v>0.9750191791331032</v>
      </c>
      <c r="K14" s="110">
        <f>J14-I14</f>
        <v>-0.15192857522070058</v>
      </c>
      <c r="L14" s="193">
        <f>'3.3'!L14/'2.3'!L14</f>
        <v>1.0222793690672292</v>
      </c>
      <c r="M14" s="156">
        <f>'3.3'!M14/'2.3'!M14</f>
        <v>0.973989820645475</v>
      </c>
      <c r="N14" s="110">
        <f>M14-L14</f>
        <v>-0.04828954842175415</v>
      </c>
      <c r="O14" s="193">
        <f>'3.3'!O14/'2.3'!O14</f>
        <v>1.0092570892898993</v>
      </c>
      <c r="P14" s="156">
        <f>'3.3'!P14/'2.3'!P14</f>
        <v>1.0336833762631266</v>
      </c>
      <c r="Q14" s="107">
        <f>P14-O14</f>
        <v>0.02442628697322724</v>
      </c>
      <c r="R14" s="156"/>
      <c r="S14" s="156"/>
      <c r="T14" s="107"/>
      <c r="U14" s="156"/>
      <c r="V14" s="156"/>
      <c r="W14" s="110"/>
      <c r="X14" s="193">
        <f>'3.3'!X14/'2.3'!X14</f>
        <v>1.0092570892898993</v>
      </c>
      <c r="Y14" s="156">
        <f>'3.3'!Y14/'2.3'!Y14</f>
        <v>1.0336833762631266</v>
      </c>
      <c r="Z14" s="110">
        <f>Y14-X14</f>
        <v>0.02442628697322724</v>
      </c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</row>
    <row r="15" spans="1:187" s="25" customFormat="1" ht="15" customHeight="1">
      <c r="A15" s="105" t="s">
        <v>33</v>
      </c>
      <c r="B15" s="91">
        <v>8</v>
      </c>
      <c r="C15" s="193">
        <f>'3.3'!C15/'2.3'!C15</f>
        <v>1.0851246775580397</v>
      </c>
      <c r="D15" s="156">
        <f>'3.3'!D15/'2.3'!D15</f>
        <v>0.9560315456814493</v>
      </c>
      <c r="E15" s="107">
        <f>D15-C15</f>
        <v>-0.12909313187659033</v>
      </c>
      <c r="F15" s="156">
        <f>'3.3'!F15/'2.3'!F15</f>
        <v>0.9388261851015801</v>
      </c>
      <c r="G15" s="156">
        <f>'3.3'!G15/'2.3'!G15</f>
        <v>1.008985110388499</v>
      </c>
      <c r="H15" s="107">
        <f>G15-F15</f>
        <v>0.07015892528691892</v>
      </c>
      <c r="I15" s="156">
        <f>'3.3'!I15/'2.3'!I15</f>
        <v>1.1629834254143647</v>
      </c>
      <c r="J15" s="156">
        <f>'3.3'!J15/'2.3'!J15</f>
        <v>1.006157721642992</v>
      </c>
      <c r="K15" s="110">
        <f>J15-I15</f>
        <v>-0.15682570377137273</v>
      </c>
      <c r="L15" s="193">
        <f>'3.3'!L15/'2.3'!L15</f>
        <v>1.0858889069176267</v>
      </c>
      <c r="M15" s="156">
        <f>'3.3'!M15/'2.3'!M15</f>
        <v>0.9661966683923623</v>
      </c>
      <c r="N15" s="110">
        <f>M15-L15</f>
        <v>-0.11969223852526445</v>
      </c>
      <c r="O15" s="193">
        <f>'3.3'!O15/'2.3'!O15</f>
        <v>1.0223098474629033</v>
      </c>
      <c r="P15" s="156">
        <f>'3.3'!P15/'2.3'!P15</f>
        <v>1.0167003669587358</v>
      </c>
      <c r="Q15" s="107">
        <f>P15-O15</f>
        <v>-0.005609480504167541</v>
      </c>
      <c r="R15" s="156"/>
      <c r="S15" s="156"/>
      <c r="T15" s="107"/>
      <c r="U15" s="156"/>
      <c r="V15" s="156"/>
      <c r="W15" s="110"/>
      <c r="X15" s="193">
        <f>'3.3'!X15/'2.3'!X15</f>
        <v>1.0223098474629033</v>
      </c>
      <c r="Y15" s="156">
        <f>'3.3'!Y15/'2.3'!Y15</f>
        <v>1.0167003669587358</v>
      </c>
      <c r="Z15" s="110">
        <f>Y15-X15</f>
        <v>-0.005609480504167541</v>
      </c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</row>
    <row r="16" spans="1:187" s="25" customFormat="1" ht="15" customHeight="1">
      <c r="A16" s="105" t="s">
        <v>35</v>
      </c>
      <c r="B16" s="91">
        <v>9</v>
      </c>
      <c r="C16" s="193">
        <f>'3.3'!C16/'2.3'!C16</f>
        <v>1.0292693743301675</v>
      </c>
      <c r="D16" s="156">
        <f>'3.3'!D16/'2.3'!D16</f>
        <v>0.9780348323368859</v>
      </c>
      <c r="E16" s="107">
        <f>D16-C16</f>
        <v>-0.05123454199328159</v>
      </c>
      <c r="F16" s="156">
        <f>'3.3'!F16/'2.3'!F16</f>
        <v>1.0190174326465926</v>
      </c>
      <c r="G16" s="156">
        <f>'3.3'!G16/'2.3'!G16</f>
        <v>1.0008643042350907</v>
      </c>
      <c r="H16" s="107">
        <f>G16-F16</f>
        <v>-0.018153128411501962</v>
      </c>
      <c r="I16" s="156">
        <f>'3.3'!I16/'2.3'!I16</f>
        <v>1.1981809478219243</v>
      </c>
      <c r="J16" s="156">
        <f>'3.3'!J16/'2.3'!J16</f>
        <v>0.9252669039145908</v>
      </c>
      <c r="K16" s="110">
        <f>J16-I16</f>
        <v>-0.27291404390733354</v>
      </c>
      <c r="L16" s="193">
        <f>'3.3'!L16/'2.3'!L16</f>
        <v>1.0459552329875719</v>
      </c>
      <c r="M16" s="156">
        <f>'3.3'!M16/'2.3'!M16</f>
        <v>0.9722838619849454</v>
      </c>
      <c r="N16" s="110">
        <f>M16-L16</f>
        <v>-0.07367137100262644</v>
      </c>
      <c r="O16" s="193">
        <f>'3.3'!O16/'2.3'!O16</f>
        <v>1.0001757469244288</v>
      </c>
      <c r="P16" s="156">
        <f>'3.3'!P16/'2.3'!P16</f>
        <v>0.9880678550891316</v>
      </c>
      <c r="Q16" s="107">
        <f>P16-O16</f>
        <v>-0.012107891835297147</v>
      </c>
      <c r="R16" s="156"/>
      <c r="S16" s="156"/>
      <c r="T16" s="107"/>
      <c r="U16" s="156"/>
      <c r="V16" s="156"/>
      <c r="W16" s="110"/>
      <c r="X16" s="193">
        <f>'3.3'!X16/'2.3'!X16</f>
        <v>1.0001757469244288</v>
      </c>
      <c r="Y16" s="156">
        <f>'3.3'!Y16/'2.3'!Y16</f>
        <v>0.9880678550891316</v>
      </c>
      <c r="Z16" s="110">
        <f>Y16-X16</f>
        <v>-0.012107891835297147</v>
      </c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</row>
    <row r="17" spans="1:187" s="25" customFormat="1" ht="15" customHeight="1">
      <c r="A17" s="105" t="s">
        <v>37</v>
      </c>
      <c r="B17" s="91">
        <v>10</v>
      </c>
      <c r="C17" s="193">
        <f>'3.3'!C17/'2.3'!C17</f>
        <v>1.0415317295088287</v>
      </c>
      <c r="D17" s="156">
        <f>'3.3'!D17/'2.3'!D17</f>
        <v>0.9507482525932851</v>
      </c>
      <c r="E17" s="107">
        <f>D17-C17</f>
        <v>-0.09078347691554356</v>
      </c>
      <c r="F17" s="156">
        <f>'3.3'!F17/'2.3'!F17</f>
        <v>0.9683532310024635</v>
      </c>
      <c r="G17" s="156">
        <f>'3.3'!G17/'2.3'!G17</f>
        <v>0.9797718766708252</v>
      </c>
      <c r="H17" s="107">
        <f>G17-F17</f>
        <v>0.011418645668361704</v>
      </c>
      <c r="I17" s="156">
        <f>'3.3'!I17/'2.3'!I17</f>
        <v>1.1807175874972484</v>
      </c>
      <c r="J17" s="156">
        <f>'3.3'!J17/'2.3'!J17</f>
        <v>0.4385695304871216</v>
      </c>
      <c r="K17" s="110">
        <f>J17-I17</f>
        <v>-0.7421480570101269</v>
      </c>
      <c r="L17" s="193">
        <f>'3.3'!L17/'2.3'!L17</f>
        <v>1.0538489132384352</v>
      </c>
      <c r="M17" s="156">
        <f>'3.3'!M17/'2.3'!M17</f>
        <v>0.8136053420172871</v>
      </c>
      <c r="N17" s="110">
        <f>M17-L17</f>
        <v>-0.24024357122114814</v>
      </c>
      <c r="O17" s="193"/>
      <c r="P17" s="156"/>
      <c r="Q17" s="107"/>
      <c r="R17" s="156"/>
      <c r="S17" s="156"/>
      <c r="T17" s="107"/>
      <c r="U17" s="156"/>
      <c r="V17" s="156"/>
      <c r="W17" s="110"/>
      <c r="X17" s="193"/>
      <c r="Y17" s="156"/>
      <c r="Z17" s="110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</row>
    <row r="18" spans="1:187" s="25" customFormat="1" ht="15" customHeight="1">
      <c r="A18" s="105" t="s">
        <v>39</v>
      </c>
      <c r="B18" s="91">
        <v>11</v>
      </c>
      <c r="C18" s="193">
        <f>'3.3'!C18/'2.3'!C18</f>
        <v>1.0215948126133776</v>
      </c>
      <c r="D18" s="156">
        <f>'3.3'!D18/'2.3'!D18</f>
        <v>0.953002575572726</v>
      </c>
      <c r="E18" s="107">
        <f>D18-C18</f>
        <v>-0.06859223704065154</v>
      </c>
      <c r="F18" s="156">
        <f>'3.3'!F18/'2.3'!F18</f>
        <v>1.1778761061946903</v>
      </c>
      <c r="G18" s="156">
        <f>'3.3'!G18/'2.3'!G18</f>
        <v>0.9948979591836735</v>
      </c>
      <c r="H18" s="107">
        <f>G18-F18</f>
        <v>-0.18297814701101678</v>
      </c>
      <c r="I18" s="156">
        <f>'3.3'!I18/'2.3'!I18</f>
        <v>1.2819388625015224</v>
      </c>
      <c r="J18" s="156">
        <f>'3.3'!J18/'2.3'!J18</f>
        <v>0.960446096654275</v>
      </c>
      <c r="K18" s="110">
        <f>J18-I18</f>
        <v>-0.3214927658472474</v>
      </c>
      <c r="L18" s="193">
        <f>'3.3'!L18/'2.3'!L18</f>
        <v>1.059435242564463</v>
      </c>
      <c r="M18" s="156">
        <f>'3.3'!M18/'2.3'!M18</f>
        <v>0.9556497923844862</v>
      </c>
      <c r="N18" s="110">
        <f>M18-L18</f>
        <v>-0.10378545017997687</v>
      </c>
      <c r="O18" s="193">
        <f>'3.3'!O18/'2.3'!O18</f>
        <v>0.9965451055662188</v>
      </c>
      <c r="P18" s="156">
        <f>'3.3'!P18/'2.3'!P18</f>
        <v>0.9780793319415448</v>
      </c>
      <c r="Q18" s="107">
        <f>P18-O18</f>
        <v>-0.018465773624673942</v>
      </c>
      <c r="R18" s="156"/>
      <c r="S18" s="156"/>
      <c r="T18" s="107"/>
      <c r="U18" s="156"/>
      <c r="V18" s="156"/>
      <c r="W18" s="110"/>
      <c r="X18" s="193">
        <f>'3.3'!X18/'2.3'!X18</f>
        <v>0.9965451055662188</v>
      </c>
      <c r="Y18" s="156">
        <f>'3.3'!Y18/'2.3'!Y18</f>
        <v>0.9780793319415448</v>
      </c>
      <c r="Z18" s="110">
        <f>Y18-X18</f>
        <v>-0.018465773624673942</v>
      </c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</row>
    <row r="19" spans="1:187" s="25" customFormat="1" ht="15" customHeight="1">
      <c r="A19" s="105" t="s">
        <v>41</v>
      </c>
      <c r="B19" s="91">
        <v>12</v>
      </c>
      <c r="C19" s="193"/>
      <c r="D19" s="156"/>
      <c r="E19" s="107"/>
      <c r="F19" s="156">
        <f>'3.3'!F19/'2.3'!F19</f>
        <v>1.1337868480725624</v>
      </c>
      <c r="G19" s="156">
        <f>'3.3'!G19/'2.3'!G19</f>
        <v>1.201818181818182</v>
      </c>
      <c r="H19" s="107">
        <f>G19-F19</f>
        <v>0.06803133374561954</v>
      </c>
      <c r="I19" s="156">
        <f>'3.3'!I19/'2.3'!I19</f>
        <v>1.3908045977011494</v>
      </c>
      <c r="J19" s="156">
        <f>'3.3'!J19/'2.3'!J19</f>
        <v>1.0869140625</v>
      </c>
      <c r="K19" s="110">
        <f>J19-I19</f>
        <v>-0.3038905352011494</v>
      </c>
      <c r="L19" s="193">
        <f>'3.3'!L19/'2.3'!L19</f>
        <v>1.3565821256038648</v>
      </c>
      <c r="M19" s="156">
        <f>'3.3'!M19/'2.3'!M19</f>
        <v>1.111239414934565</v>
      </c>
      <c r="N19" s="110">
        <f>M19-L19</f>
        <v>-0.2453427106692998</v>
      </c>
      <c r="O19" s="193"/>
      <c r="P19" s="156"/>
      <c r="Q19" s="107"/>
      <c r="R19" s="156"/>
      <c r="S19" s="156"/>
      <c r="T19" s="107"/>
      <c r="U19" s="156"/>
      <c r="V19" s="156"/>
      <c r="W19" s="110"/>
      <c r="X19" s="193"/>
      <c r="Y19" s="156"/>
      <c r="Z19" s="110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</row>
    <row r="20" spans="1:187" s="25" customFormat="1" ht="15" customHeight="1">
      <c r="A20" s="105" t="s">
        <v>43</v>
      </c>
      <c r="B20" s="91">
        <v>13</v>
      </c>
      <c r="C20" s="193">
        <f>'3.3'!C20/'2.3'!C20</f>
        <v>1.0157296973766807</v>
      </c>
      <c r="D20" s="156">
        <f>'3.3'!D20/'2.3'!D20</f>
        <v>0.9795724648018699</v>
      </c>
      <c r="E20" s="107">
        <f>D20-C20</f>
        <v>-0.03615723257481085</v>
      </c>
      <c r="F20" s="156">
        <f>'3.3'!F20/'2.3'!F20</f>
        <v>1.0217809096732864</v>
      </c>
      <c r="G20" s="156">
        <f>'3.3'!G20/'2.3'!G20</f>
        <v>0.9891500904159132</v>
      </c>
      <c r="H20" s="107">
        <f>G20-F20</f>
        <v>-0.03263081925737321</v>
      </c>
      <c r="I20" s="156">
        <f>'3.3'!I20/'2.3'!I20</f>
        <v>1.182274947662247</v>
      </c>
      <c r="J20" s="156">
        <f>'3.3'!J20/'2.3'!J20</f>
        <v>0.9444538003817222</v>
      </c>
      <c r="K20" s="110">
        <f>J20-I20</f>
        <v>-0.23782114728052473</v>
      </c>
      <c r="L20" s="193">
        <f>'3.3'!L20/'2.3'!L20</f>
        <v>1.0378416472606937</v>
      </c>
      <c r="M20" s="156">
        <f>'3.3'!M20/'2.3'!M20</f>
        <v>0.9744277334274247</v>
      </c>
      <c r="N20" s="110">
        <f>M20-L20</f>
        <v>-0.063413913833269</v>
      </c>
      <c r="O20" s="193">
        <f>'3.3'!O20/'2.3'!O20</f>
        <v>1.0579732791624346</v>
      </c>
      <c r="P20" s="156">
        <f>'3.3'!P20/'2.3'!P20</f>
        <v>1.002547849863286</v>
      </c>
      <c r="Q20" s="107">
        <f>P20-O20</f>
        <v>-0.05542542929914851</v>
      </c>
      <c r="R20" s="156">
        <f>'3.3'!R20/'2.3'!R20</f>
        <v>1.0340447154471544</v>
      </c>
      <c r="S20" s="156">
        <f>'3.3'!S20/'2.3'!S20</f>
        <v>0.9909429941395844</v>
      </c>
      <c r="T20" s="107">
        <f>S20-R20</f>
        <v>-0.04310172130756995</v>
      </c>
      <c r="U20" s="156">
        <f>'3.3'!U20/'2.3'!U20</f>
        <v>0.9916427399507793</v>
      </c>
      <c r="V20" s="156">
        <f>'3.3'!V20/'2.3'!V20</f>
        <v>0.8950044774210055</v>
      </c>
      <c r="W20" s="110">
        <f>V20-U20</f>
        <v>-0.09663826252977381</v>
      </c>
      <c r="X20" s="193">
        <f>'3.3'!X20/'2.3'!X20</f>
        <v>1.0188497563537684</v>
      </c>
      <c r="Y20" s="156">
        <f>'3.3'!Y20/'2.3'!Y20</f>
        <v>0.9359079704190633</v>
      </c>
      <c r="Z20" s="110">
        <f>Y20-X20</f>
        <v>-0.08294178593470514</v>
      </c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</row>
    <row r="21" spans="1:187" s="25" customFormat="1" ht="15" customHeight="1">
      <c r="A21" s="105" t="s">
        <v>69</v>
      </c>
      <c r="B21" s="91">
        <v>14</v>
      </c>
      <c r="C21" s="193">
        <f>'3.3'!C21/'2.3'!C21</f>
        <v>1.0573330928833122</v>
      </c>
      <c r="D21" s="156">
        <f>'3.3'!D21/'2.3'!D21</f>
        <v>0.989735653499958</v>
      </c>
      <c r="E21" s="107">
        <f>D21-C21</f>
        <v>-0.06759743938335427</v>
      </c>
      <c r="F21" s="156">
        <f>'3.3'!F21/'2.3'!F21</f>
        <v>1.0345277581425698</v>
      </c>
      <c r="G21" s="156">
        <f>'3.3'!G21/'2.3'!G21</f>
        <v>0.993419805572856</v>
      </c>
      <c r="H21" s="107">
        <f>G21-F21</f>
        <v>-0.04110795256971378</v>
      </c>
      <c r="I21" s="156">
        <f>'3.3'!I21/'2.3'!I21</f>
        <v>1.3442101074413053</v>
      </c>
      <c r="J21" s="156"/>
      <c r="K21" s="110"/>
      <c r="L21" s="193">
        <f>'3.3'!L21/'2.3'!L21</f>
        <v>1.0814423733930814</v>
      </c>
      <c r="M21" s="156"/>
      <c r="N21" s="110"/>
      <c r="O21" s="193">
        <f>'3.3'!O21/'2.3'!O21</f>
        <v>0.9895971250236429</v>
      </c>
      <c r="P21" s="156">
        <f>'3.3'!P21/'2.3'!P21</f>
        <v>0.9654449872293996</v>
      </c>
      <c r="Q21" s="107">
        <f>P21-O21</f>
        <v>-0.0241521377942433</v>
      </c>
      <c r="R21" s="156">
        <f>'3.3'!R21/'2.3'!R21</f>
        <v>1.0001358880282647</v>
      </c>
      <c r="S21" s="156">
        <f>'3.3'!S21/'2.3'!S21</f>
        <v>0.9618991447950457</v>
      </c>
      <c r="T21" s="107">
        <f>S21-R21</f>
        <v>-0.03823674323321902</v>
      </c>
      <c r="U21" s="156">
        <f>'3.3'!U21/'2.3'!U21</f>
        <v>0.9765800449149824</v>
      </c>
      <c r="V21" s="156">
        <f>'3.3'!V21/'2.3'!V21</f>
        <v>1.0395292311628501</v>
      </c>
      <c r="W21" s="110">
        <f>V21-U21</f>
        <v>0.06294918624786772</v>
      </c>
      <c r="X21" s="193">
        <f>'3.3'!X21/'2.3'!X21</f>
        <v>2.4400061929091192</v>
      </c>
      <c r="Y21" s="156">
        <f>'3.3'!Y21/'2.3'!Y21</f>
        <v>2.934069197643914</v>
      </c>
      <c r="Z21" s="110">
        <f>Y21-X21</f>
        <v>0.4940630047347949</v>
      </c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</row>
    <row r="22" spans="1:187" s="25" customFormat="1" ht="15" customHeight="1">
      <c r="A22" s="105" t="s">
        <v>71</v>
      </c>
      <c r="B22" s="91">
        <v>15</v>
      </c>
      <c r="C22" s="193"/>
      <c r="D22" s="156"/>
      <c r="E22" s="107"/>
      <c r="F22" s="156"/>
      <c r="G22" s="156"/>
      <c r="H22" s="107"/>
      <c r="I22" s="156"/>
      <c r="J22" s="156"/>
      <c r="K22" s="110"/>
      <c r="L22" s="193"/>
      <c r="M22" s="156"/>
      <c r="N22" s="110"/>
      <c r="O22" s="193"/>
      <c r="P22" s="156"/>
      <c r="Q22" s="107"/>
      <c r="R22" s="156"/>
      <c r="S22" s="156"/>
      <c r="T22" s="107"/>
      <c r="U22" s="156"/>
      <c r="V22" s="156"/>
      <c r="W22" s="110"/>
      <c r="X22" s="193"/>
      <c r="Y22" s="156"/>
      <c r="Z22" s="110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</row>
    <row r="23" spans="1:187" s="25" customFormat="1" ht="15" customHeight="1">
      <c r="A23" s="105" t="s">
        <v>45</v>
      </c>
      <c r="B23" s="91">
        <v>16</v>
      </c>
      <c r="C23" s="193">
        <f>'3.3'!C23/'2.3'!C23</f>
        <v>1.0012452107279695</v>
      </c>
      <c r="D23" s="156">
        <f>'3.3'!D23/'2.3'!D23</f>
        <v>0.9631450601743526</v>
      </c>
      <c r="E23" s="107">
        <f>D23-C23</f>
        <v>-0.03810015055361682</v>
      </c>
      <c r="F23" s="156">
        <f>'3.3'!F23/'2.3'!F23</f>
        <v>0.9526963103122044</v>
      </c>
      <c r="G23" s="156">
        <f>'3.3'!G23/'2.3'!G23</f>
        <v>0.9660873251377703</v>
      </c>
      <c r="H23" s="107">
        <f>G23-F23</f>
        <v>0.013391014825565928</v>
      </c>
      <c r="I23" s="156">
        <f>'3.3'!I23/'2.3'!I23</f>
        <v>1.3276410998552821</v>
      </c>
      <c r="J23" s="156">
        <f>'3.3'!J23/'2.3'!J23</f>
        <v>0.9361999552672781</v>
      </c>
      <c r="K23" s="110">
        <f>J23-I23</f>
        <v>-0.39144114458800405</v>
      </c>
      <c r="L23" s="193">
        <f>'3.3'!L23/'2.3'!L23</f>
        <v>1.0378779064935928</v>
      </c>
      <c r="M23" s="156">
        <f>'3.3'!M23/'2.3'!M23</f>
        <v>0.9593675085357289</v>
      </c>
      <c r="N23" s="110">
        <f>M23-L23</f>
        <v>-0.07851039795786385</v>
      </c>
      <c r="O23" s="193">
        <f>'3.3'!O23/'2.3'!O23</f>
        <v>1.0071166207529845</v>
      </c>
      <c r="P23" s="156">
        <f>'3.3'!P23/'2.3'!P23</f>
        <v>0.9991190979563073</v>
      </c>
      <c r="Q23" s="107">
        <f>P23-O23</f>
        <v>-0.007997522796677203</v>
      </c>
      <c r="R23" s="156"/>
      <c r="S23" s="156"/>
      <c r="T23" s="107"/>
      <c r="U23" s="156"/>
      <c r="V23" s="156"/>
      <c r="W23" s="110"/>
      <c r="X23" s="193">
        <f>'3.3'!X23/'2.3'!X23</f>
        <v>1.0071166207529845</v>
      </c>
      <c r="Y23" s="156">
        <f>'3.3'!Y23/'2.3'!Y23</f>
        <v>0.9991190979563073</v>
      </c>
      <c r="Z23" s="110">
        <f>Y23-X23</f>
        <v>-0.007997522796677203</v>
      </c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</row>
    <row r="24" spans="1:187" s="25" customFormat="1" ht="15" customHeight="1">
      <c r="A24" s="105" t="s">
        <v>47</v>
      </c>
      <c r="B24" s="91">
        <v>17</v>
      </c>
      <c r="C24" s="193">
        <f>'3.3'!C24/'2.3'!C24</f>
        <v>1.0273107153517063</v>
      </c>
      <c r="D24" s="156">
        <f>'3.3'!D24/'2.3'!D24</f>
        <v>0.9769005714853238</v>
      </c>
      <c r="E24" s="107">
        <f>D24-C24</f>
        <v>-0.05041014386638243</v>
      </c>
      <c r="F24" s="156">
        <f>'3.3'!F24/'2.3'!F24</f>
        <v>0.9233149931224209</v>
      </c>
      <c r="G24" s="156">
        <f>'3.3'!G24/'2.3'!G24</f>
        <v>0.9091823266922255</v>
      </c>
      <c r="H24" s="107">
        <f>G24-F24</f>
        <v>-0.014132666430195395</v>
      </c>
      <c r="I24" s="156">
        <f>'3.3'!I24/'2.3'!I24</f>
        <v>1.1012833570992056</v>
      </c>
      <c r="J24" s="156">
        <f>'3.3'!J24/'2.3'!J24</f>
        <v>0.9038370644094015</v>
      </c>
      <c r="K24" s="110">
        <f>J24-I24</f>
        <v>-0.19744629268980407</v>
      </c>
      <c r="L24" s="193">
        <f>'3.3'!L24/'2.3'!L24</f>
        <v>1.033041617955405</v>
      </c>
      <c r="M24" s="156">
        <f>'3.3'!M24/'2.3'!M24</f>
        <v>0.9621746221737014</v>
      </c>
      <c r="N24" s="110">
        <f>M24-L24</f>
        <v>-0.07086699578170352</v>
      </c>
      <c r="O24" s="193">
        <f>'3.3'!O24/'2.3'!O24</f>
        <v>1.083394294074616</v>
      </c>
      <c r="P24" s="156">
        <f>'3.3'!P24/'2.3'!P24</f>
        <v>1.018081198416106</v>
      </c>
      <c r="Q24" s="107">
        <f>P24-O24</f>
        <v>-0.06531309565850996</v>
      </c>
      <c r="R24" s="156">
        <f>'3.3'!R24/'2.3'!R24</f>
        <v>1.0254237288135593</v>
      </c>
      <c r="S24" s="156">
        <f>'3.3'!S24/'2.3'!S24</f>
        <v>0.9825831259895951</v>
      </c>
      <c r="T24" s="107">
        <f>S24-R24</f>
        <v>-0.04284060282396418</v>
      </c>
      <c r="U24" s="156">
        <f>'3.3'!U24/'2.3'!U24</f>
        <v>1.151715833835039</v>
      </c>
      <c r="V24" s="156">
        <f>'3.3'!V24/'2.3'!V24</f>
        <v>0.9286834624056465</v>
      </c>
      <c r="W24" s="110">
        <f>V24-U24</f>
        <v>-0.22303237142939258</v>
      </c>
      <c r="X24" s="193">
        <f>'3.3'!X24/'2.3'!X24</f>
        <v>1.1023186065290114</v>
      </c>
      <c r="Y24" s="156">
        <f>'3.3'!Y24/'2.3'!Y24</f>
        <v>0.9748165297920671</v>
      </c>
      <c r="Z24" s="110">
        <f>Y24-X24</f>
        <v>-0.12750207673694425</v>
      </c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</row>
    <row r="25" spans="1:187" s="25" customFormat="1" ht="15" customHeight="1">
      <c r="A25" s="105" t="s">
        <v>49</v>
      </c>
      <c r="B25" s="91">
        <v>18</v>
      </c>
      <c r="C25" s="193">
        <f>'3.3'!C25/'2.3'!C25</f>
        <v>0.921368596873619</v>
      </c>
      <c r="D25" s="156">
        <f>'3.3'!D25/'2.3'!D25</f>
        <v>1.0132318018287048</v>
      </c>
      <c r="E25" s="107">
        <f>D25-C25</f>
        <v>0.09186320495508571</v>
      </c>
      <c r="F25" s="156">
        <f>'3.3'!F25/'2.3'!F25</f>
        <v>0.9481361426256077</v>
      </c>
      <c r="G25" s="156">
        <f>'3.3'!G25/'2.3'!G25</f>
        <v>0.9727358937885253</v>
      </c>
      <c r="H25" s="107">
        <f>G25-F25</f>
        <v>0.02459975116291757</v>
      </c>
      <c r="I25" s="156">
        <f>'3.3'!I25/'2.3'!I25</f>
        <v>1.1971099204416302</v>
      </c>
      <c r="J25" s="156">
        <f>'3.3'!J25/'2.3'!J25</f>
        <v>0.9375668620822457</v>
      </c>
      <c r="K25" s="110">
        <f>J25-I25</f>
        <v>-0.2595430583593845</v>
      </c>
      <c r="L25" s="193">
        <f>'3.3'!L25/'2.3'!L25</f>
        <v>0.9447182979871203</v>
      </c>
      <c r="M25" s="156">
        <f>'3.3'!M25/'2.3'!M25</f>
        <v>1.0017059673191349</v>
      </c>
      <c r="N25" s="110">
        <f>M25-L25</f>
        <v>0.0569876693320146</v>
      </c>
      <c r="O25" s="193">
        <f>'3.3'!O25/'2.3'!O25</f>
        <v>0.7060027285129604</v>
      </c>
      <c r="P25" s="156">
        <f>'3.3'!P25/'2.3'!P25</f>
        <v>1.19376490329418</v>
      </c>
      <c r="Q25" s="107">
        <f>P25-O25</f>
        <v>0.4877621747812195</v>
      </c>
      <c r="R25" s="156"/>
      <c r="S25" s="156"/>
      <c r="T25" s="107"/>
      <c r="U25" s="156"/>
      <c r="V25" s="156"/>
      <c r="W25" s="110"/>
      <c r="X25" s="193">
        <f>'3.3'!X25/'2.3'!X25</f>
        <v>0.7060027285129604</v>
      </c>
      <c r="Y25" s="156">
        <f>'3.3'!Y25/'2.3'!Y25</f>
        <v>1.19376490329418</v>
      </c>
      <c r="Z25" s="110">
        <f>Y25-X25</f>
        <v>0.4877621747812195</v>
      </c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</row>
    <row r="26" spans="1:187" s="25" customFormat="1" ht="15" customHeight="1">
      <c r="A26" s="105" t="s">
        <v>51</v>
      </c>
      <c r="B26" s="91">
        <v>19</v>
      </c>
      <c r="C26" s="193">
        <f>'3.3'!C26/'2.3'!C26</f>
        <v>1.0020961899651193</v>
      </c>
      <c r="D26" s="156">
        <f>'3.3'!D26/'2.3'!D26</f>
        <v>0.9776692952810114</v>
      </c>
      <c r="E26" s="107">
        <f>D26-C26</f>
        <v>-0.024426894684107858</v>
      </c>
      <c r="F26" s="156">
        <f>'3.3'!F26/'2.3'!F26</f>
        <v>0.9751703992210321</v>
      </c>
      <c r="G26" s="156">
        <f>'3.3'!G26/'2.3'!G26</f>
        <v>0.997127353973827</v>
      </c>
      <c r="H26" s="107">
        <f>G26-F26</f>
        <v>0.02195695475279491</v>
      </c>
      <c r="I26" s="156">
        <f>'3.3'!I26/'2.3'!I26</f>
        <v>0.8682198702177898</v>
      </c>
      <c r="J26" s="156">
        <f>'3.3'!J26/'2.3'!J26</f>
        <v>1.1241247696762307</v>
      </c>
      <c r="K26" s="110">
        <f>J26-I26</f>
        <v>0.25590489945844086</v>
      </c>
      <c r="L26" s="193">
        <f>'3.3'!L26/'2.3'!L26</f>
        <v>0.9353205343192992</v>
      </c>
      <c r="M26" s="156">
        <f>'3.3'!M26/'2.3'!M26</f>
        <v>1.0470530912320521</v>
      </c>
      <c r="N26" s="110">
        <f>M26-L26</f>
        <v>0.11173255691275297</v>
      </c>
      <c r="O26" s="193">
        <f>'3.3'!O26/'2.3'!O26</f>
        <v>1.0597420230821453</v>
      </c>
      <c r="P26" s="156">
        <f>'3.3'!P26/'2.3'!P26</f>
        <v>1.010109968073785</v>
      </c>
      <c r="Q26" s="107">
        <f>P26-O26</f>
        <v>-0.04963205500836021</v>
      </c>
      <c r="R26" s="156">
        <f>'3.3'!R26/'2.3'!R26</f>
        <v>1.069146149816658</v>
      </c>
      <c r="S26" s="156">
        <f>'3.3'!S26/'2.3'!S26</f>
        <v>0.9564489112227805</v>
      </c>
      <c r="T26" s="107">
        <f>S26-R26</f>
        <v>-0.11269723859387737</v>
      </c>
      <c r="U26" s="156"/>
      <c r="V26" s="156"/>
      <c r="W26" s="110">
        <f>V26-U26</f>
        <v>0</v>
      </c>
      <c r="X26" s="193">
        <f>'3.3'!X26/'2.3'!X26</f>
        <v>1.0625790139064475</v>
      </c>
      <c r="Y26" s="156">
        <f>'3.3'!Y26/'2.3'!Y26</f>
        <v>0.9892624728850326</v>
      </c>
      <c r="Z26" s="110">
        <f>Y26-X26</f>
        <v>-0.07331654102141494</v>
      </c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</row>
    <row r="27" spans="1:187" s="25" customFormat="1" ht="15" customHeight="1">
      <c r="A27" s="105" t="s">
        <v>53</v>
      </c>
      <c r="B27" s="91">
        <v>20</v>
      </c>
      <c r="C27" s="193">
        <f>'3.3'!C27/'2.3'!C27</f>
        <v>1.0054820541873564</v>
      </c>
      <c r="D27" s="156">
        <f>'3.3'!D27/'2.3'!D27</f>
        <v>0.9757470990714958</v>
      </c>
      <c r="E27" s="107">
        <f>D27-C27</f>
        <v>-0.02973495511586055</v>
      </c>
      <c r="F27" s="156">
        <f>'3.3'!F27/'2.3'!F27</f>
        <v>1.0345238095238096</v>
      </c>
      <c r="G27" s="156">
        <f>'3.3'!G27/'2.3'!G27</f>
        <v>0.9519042010208087</v>
      </c>
      <c r="H27" s="107">
        <f>G27-F27</f>
        <v>-0.08261960850300087</v>
      </c>
      <c r="I27" s="156">
        <f>'3.3'!I27/'2.3'!I27</f>
        <v>1.2505663350733773</v>
      </c>
      <c r="J27" s="156">
        <f>'3.3'!J27/'2.3'!J27</f>
        <v>0.9214939024390244</v>
      </c>
      <c r="K27" s="110">
        <f>J27-I27</f>
        <v>-0.32907243263435293</v>
      </c>
      <c r="L27" s="193">
        <f>'3.3'!L27/'2.3'!L27</f>
        <v>1.0407950227566913</v>
      </c>
      <c r="M27" s="156">
        <f>'3.3'!M27/'2.3'!M27</f>
        <v>0.9664359659862246</v>
      </c>
      <c r="N27" s="110">
        <f>M27-L27</f>
        <v>-0.07435905677046672</v>
      </c>
      <c r="O27" s="193">
        <f>'3.3'!O27/'2.3'!O27</f>
        <v>0.9969141404973679</v>
      </c>
      <c r="P27" s="156">
        <f>'3.3'!P27/'2.3'!P27</f>
        <v>0.9086102719033232</v>
      </c>
      <c r="Q27" s="107">
        <f>P27-O27</f>
        <v>-0.08830386859404471</v>
      </c>
      <c r="R27" s="156"/>
      <c r="S27" s="156"/>
      <c r="T27" s="107"/>
      <c r="U27" s="156"/>
      <c r="V27" s="156"/>
      <c r="W27" s="110"/>
      <c r="X27" s="193">
        <f>'3.3'!X27/'2.3'!X27</f>
        <v>0.9969141404973679</v>
      </c>
      <c r="Y27" s="156">
        <f>'3.3'!Y27/'2.3'!Y27</f>
        <v>0.9086102719033232</v>
      </c>
      <c r="Z27" s="110">
        <f>Y27-X27</f>
        <v>-0.08830386859404471</v>
      </c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</row>
    <row r="28" spans="1:187" s="25" customFormat="1" ht="15" customHeight="1">
      <c r="A28" s="105" t="s">
        <v>55</v>
      </c>
      <c r="B28" s="91">
        <v>21</v>
      </c>
      <c r="C28" s="193">
        <f>'3.3'!C28/'2.3'!C28</f>
        <v>1.0446640569851762</v>
      </c>
      <c r="D28" s="156">
        <f>'3.3'!D28/'2.3'!D28</f>
        <v>0.9802985564304462</v>
      </c>
      <c r="E28" s="107">
        <f>D28-C28</f>
        <v>-0.06436550055473</v>
      </c>
      <c r="F28" s="156">
        <f>'3.3'!F28/'2.3'!F28</f>
        <v>0.9820205479452054</v>
      </c>
      <c r="G28" s="156">
        <f>'3.3'!G28/'2.3'!G28</f>
        <v>1.0525587828492393</v>
      </c>
      <c r="H28" s="107">
        <f>G28-F28</f>
        <v>0.07053823490403388</v>
      </c>
      <c r="I28" s="156">
        <f>'3.3'!I28/'2.3'!I28</f>
        <v>1.1869948567229978</v>
      </c>
      <c r="J28" s="156">
        <f>'3.3'!J28/'2.3'!J28</f>
        <v>0.9596402954715769</v>
      </c>
      <c r="K28" s="110">
        <f>J28-I28</f>
        <v>-0.22735456125142084</v>
      </c>
      <c r="L28" s="193">
        <f>'3.3'!L28/'2.3'!L28</f>
        <v>1.0578137591124603</v>
      </c>
      <c r="M28" s="156">
        <f>'3.3'!M28/'2.3'!M28</f>
        <v>0.97979853732579</v>
      </c>
      <c r="N28" s="110">
        <f>M28-L28</f>
        <v>-0.07801522178667031</v>
      </c>
      <c r="O28" s="193">
        <f>'3.3'!O28/'2.3'!O28</f>
        <v>1.0125246018965826</v>
      </c>
      <c r="P28" s="156">
        <f>'3.3'!P28/'2.3'!P28</f>
        <v>0.9808764940239044</v>
      </c>
      <c r="Q28" s="107">
        <f>P28-O28</f>
        <v>-0.03164810787267813</v>
      </c>
      <c r="R28" s="156"/>
      <c r="S28" s="156"/>
      <c r="T28" s="107"/>
      <c r="U28" s="156"/>
      <c r="V28" s="156"/>
      <c r="W28" s="110"/>
      <c r="X28" s="193">
        <f>'3.3'!X28/'2.3'!X28</f>
        <v>1.0125246018965826</v>
      </c>
      <c r="Y28" s="156">
        <f>'3.3'!Y28/'2.3'!Y28</f>
        <v>0.9808764940239044</v>
      </c>
      <c r="Z28" s="110">
        <f>Y28-X28</f>
        <v>-0.03164810787267813</v>
      </c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</row>
    <row r="29" spans="1:187" s="25" customFormat="1" ht="15" customHeight="1">
      <c r="A29" s="105" t="s">
        <v>57</v>
      </c>
      <c r="B29" s="91">
        <v>22</v>
      </c>
      <c r="C29" s="193">
        <f>'3.3'!C29/'2.3'!C29</f>
        <v>1.189636000915721</v>
      </c>
      <c r="D29" s="156">
        <f>'3.3'!D29/'2.3'!D29</f>
        <v>0.9126673437826968</v>
      </c>
      <c r="E29" s="107">
        <f>D29-C29</f>
        <v>-0.2769686571330242</v>
      </c>
      <c r="F29" s="156">
        <f>'3.3'!F29/'2.3'!F29</f>
        <v>0.9194647816208028</v>
      </c>
      <c r="G29" s="156">
        <f>'3.3'!G29/'2.3'!G29</f>
        <v>0.9658051976099633</v>
      </c>
      <c r="H29" s="107">
        <f>G29-F29</f>
        <v>0.0463404159891605</v>
      </c>
      <c r="I29" s="156">
        <f>'3.3'!I29/'2.3'!I29</f>
        <v>1.1183594825213323</v>
      </c>
      <c r="J29" s="156">
        <f>'3.3'!J29/'2.3'!J29</f>
        <v>0.8912766258914655</v>
      </c>
      <c r="K29" s="110">
        <f>J29-I29</f>
        <v>-0.22708285662986682</v>
      </c>
      <c r="L29" s="193">
        <f>'3.3'!L29/'2.3'!L29</f>
        <v>1.1631950983715644</v>
      </c>
      <c r="M29" s="156">
        <f>'3.3'!M29/'2.3'!M29</f>
        <v>0.9120024111101417</v>
      </c>
      <c r="N29" s="110">
        <f>M29-L29</f>
        <v>-0.25119268726142274</v>
      </c>
      <c r="O29" s="193">
        <f>'3.3'!O29/'2.3'!O29</f>
        <v>1.1838152880520063</v>
      </c>
      <c r="P29" s="156">
        <f>'3.3'!P29/'2.3'!P29</f>
        <v>0.9334398296059638</v>
      </c>
      <c r="Q29" s="107">
        <f>P29-O29</f>
        <v>-0.2503754584460425</v>
      </c>
      <c r="R29" s="156">
        <f>'3.3'!R29/'2.3'!R29</f>
        <v>1.0651387213510253</v>
      </c>
      <c r="S29" s="156">
        <f>'3.3'!S29/'2.3'!S29</f>
        <v>0.9874949576442114</v>
      </c>
      <c r="T29" s="107">
        <f>S29-R29</f>
        <v>-0.07764376370681392</v>
      </c>
      <c r="U29" s="156">
        <f>'3.3'!U29/'2.3'!U29</f>
        <v>0.7906268306971295</v>
      </c>
      <c r="V29" s="156">
        <f>'3.3'!V29/'2.3'!V29</f>
        <v>1.0758167841127482</v>
      </c>
      <c r="W29" s="110">
        <f>V29-U29</f>
        <v>0.2851899534156187</v>
      </c>
      <c r="X29" s="193">
        <f>'3.3'!X29/'2.3'!X29</f>
        <v>0.9413811928483691</v>
      </c>
      <c r="Y29" s="156">
        <f>'3.3'!Y29/'2.3'!Y29</f>
        <v>1.0237327918630428</v>
      </c>
      <c r="Z29" s="110">
        <f>Y29-X29</f>
        <v>0.0823515990146737</v>
      </c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</row>
    <row r="30" spans="1:187" s="25" customFormat="1" ht="15" customHeight="1">
      <c r="A30" s="105" t="s">
        <v>59</v>
      </c>
      <c r="B30" s="91">
        <v>23</v>
      </c>
      <c r="C30" s="193"/>
      <c r="D30" s="156">
        <f>'3.3'!D30/'2.3'!D30</f>
        <v>0.6608381216564295</v>
      </c>
      <c r="E30" s="107"/>
      <c r="F30" s="156"/>
      <c r="G30" s="156"/>
      <c r="H30" s="107"/>
      <c r="I30" s="156"/>
      <c r="J30" s="156"/>
      <c r="K30" s="110"/>
      <c r="L30" s="193"/>
      <c r="M30" s="156">
        <f>'3.3'!M30/'2.3'!M30</f>
        <v>0.6608381216564295</v>
      </c>
      <c r="N30" s="110"/>
      <c r="O30" s="193"/>
      <c r="P30" s="156">
        <f>'3.3'!P30/'2.3'!P30</f>
        <v>1.349425287356322</v>
      </c>
      <c r="Q30" s="107"/>
      <c r="R30" s="156"/>
      <c r="S30" s="156"/>
      <c r="T30" s="107"/>
      <c r="U30" s="156"/>
      <c r="V30" s="156"/>
      <c r="W30" s="110"/>
      <c r="X30" s="193"/>
      <c r="Y30" s="156">
        <f>'3.3'!Y30/'2.3'!Y30</f>
        <v>1.349425287356322</v>
      </c>
      <c r="Z30" s="110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</row>
    <row r="31" spans="1:187" s="25" customFormat="1" ht="15" customHeight="1">
      <c r="A31" s="105" t="s">
        <v>61</v>
      </c>
      <c r="B31" s="91">
        <v>24</v>
      </c>
      <c r="C31" s="193">
        <f>'3.3'!C31/'2.3'!C31</f>
        <v>1.0216651321112693</v>
      </c>
      <c r="D31" s="156">
        <f>'3.3'!D31/'2.3'!D31</f>
        <v>0.9887808357201888</v>
      </c>
      <c r="E31" s="107">
        <f>D31-C31</f>
        <v>-0.03288429639108048</v>
      </c>
      <c r="F31" s="156">
        <f>'3.3'!F31/'2.3'!F31</f>
        <v>1.0417469492614002</v>
      </c>
      <c r="G31" s="156">
        <f>'3.3'!G31/'2.3'!G31</f>
        <v>0.9971466198419666</v>
      </c>
      <c r="H31" s="107">
        <f>G31-F31</f>
        <v>-0.04460032941943359</v>
      </c>
      <c r="I31" s="156">
        <f>'3.3'!I31/'2.3'!I31</f>
        <v>1.193301687763713</v>
      </c>
      <c r="J31" s="156">
        <f>'3.3'!J31/'2.3'!J31</f>
        <v>0.9430233552912995</v>
      </c>
      <c r="K31" s="110">
        <f>J31-I31</f>
        <v>-0.2502783324724135</v>
      </c>
      <c r="L31" s="193">
        <f>'3.3'!L31/'2.3'!L31</f>
        <v>1.0514665128326943</v>
      </c>
      <c r="M31" s="156">
        <f>'3.3'!M31/'2.3'!M31</f>
        <v>0.9799079688642326</v>
      </c>
      <c r="N31" s="110">
        <f>M31-L31</f>
        <v>-0.07155854396846173</v>
      </c>
      <c r="O31" s="193">
        <f>'3.3'!O31/'2.3'!O31</f>
        <v>1.0087905855664256</v>
      </c>
      <c r="P31" s="156">
        <f>'3.3'!P31/'2.3'!P31</f>
        <v>1.0030939796313008</v>
      </c>
      <c r="Q31" s="107">
        <f>P31-O31</f>
        <v>-0.005696605935124888</v>
      </c>
      <c r="R31" s="156"/>
      <c r="S31" s="156"/>
      <c r="T31" s="107"/>
      <c r="U31" s="156"/>
      <c r="V31" s="156"/>
      <c r="W31" s="110"/>
      <c r="X31" s="193">
        <f>'3.3'!X31/'2.3'!X31</f>
        <v>1.0087905855664256</v>
      </c>
      <c r="Y31" s="156">
        <f>'3.3'!Y31/'2.3'!Y31</f>
        <v>1.0030939796313008</v>
      </c>
      <c r="Z31" s="110">
        <f>Y31-X31</f>
        <v>-0.005696605935124888</v>
      </c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</row>
    <row r="32" spans="1:187" s="25" customFormat="1" ht="15" customHeight="1">
      <c r="A32" s="105" t="s">
        <v>63</v>
      </c>
      <c r="B32" s="91">
        <v>25</v>
      </c>
      <c r="C32" s="193">
        <f>'3.3'!C32/'2.3'!C32</f>
        <v>1.031858664554609</v>
      </c>
      <c r="D32" s="156">
        <f>'3.3'!D32/'2.3'!D32</f>
        <v>0.9832785356757288</v>
      </c>
      <c r="E32" s="107">
        <f>D32-C32</f>
        <v>-0.0485801288788803</v>
      </c>
      <c r="F32" s="156">
        <f>'3.3'!F32/'2.3'!F32</f>
        <v>1.0287100687424182</v>
      </c>
      <c r="G32" s="156">
        <f>'3.3'!G32/'2.3'!G32</f>
        <v>0.976632394178128</v>
      </c>
      <c r="H32" s="107">
        <f>G32-F32</f>
        <v>-0.052077674564290244</v>
      </c>
      <c r="I32" s="156">
        <f>'3.3'!I32/'2.3'!I32</f>
        <v>1.1273002268716914</v>
      </c>
      <c r="J32" s="156">
        <f>'3.3'!J32/'2.3'!J32</f>
        <v>0.9504376772284552</v>
      </c>
      <c r="K32" s="110">
        <f>J32-I32</f>
        <v>-0.17686254964323622</v>
      </c>
      <c r="L32" s="193">
        <f>'3.3'!L32/'2.3'!L32</f>
        <v>1.042228187176578</v>
      </c>
      <c r="M32" s="156">
        <f>'3.3'!M32/'2.3'!M32</f>
        <v>0.9777425087670947</v>
      </c>
      <c r="N32" s="110">
        <f>M32-L32</f>
        <v>-0.06448567840948327</v>
      </c>
      <c r="O32" s="193">
        <f>'3.3'!O32/'2.3'!O32</f>
        <v>1.0066420664206641</v>
      </c>
      <c r="P32" s="156">
        <f>'3.3'!P32/'2.3'!P32</f>
        <v>0.9771415377510967</v>
      </c>
      <c r="Q32" s="107">
        <f>P32-O32</f>
        <v>-0.029500528669567427</v>
      </c>
      <c r="R32" s="156"/>
      <c r="S32" s="156"/>
      <c r="T32" s="107"/>
      <c r="U32" s="156"/>
      <c r="V32" s="156"/>
      <c r="W32" s="110"/>
      <c r="X32" s="193">
        <f>'3.3'!X32/'2.3'!X32</f>
        <v>1.0066420664206641</v>
      </c>
      <c r="Y32" s="156">
        <f>'3.3'!Y32/'2.3'!Y32</f>
        <v>0.9771415377510967</v>
      </c>
      <c r="Z32" s="110">
        <f>Y32-X32</f>
        <v>-0.029500528669567427</v>
      </c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</row>
    <row r="33" spans="1:187" s="25" customFormat="1" ht="15" customHeight="1">
      <c r="A33" s="105" t="s">
        <v>65</v>
      </c>
      <c r="B33" s="91">
        <v>26</v>
      </c>
      <c r="C33" s="193">
        <f>'3.3'!C33/'2.3'!C33</f>
        <v>1.008218607381597</v>
      </c>
      <c r="D33" s="156">
        <f>'3.3'!D33/'2.3'!D33</f>
        <v>0.9850987674658919</v>
      </c>
      <c r="E33" s="107">
        <f>D33-C33</f>
        <v>-0.02311983991570521</v>
      </c>
      <c r="F33" s="156">
        <f>'3.3'!F33/'2.3'!F33</f>
        <v>1.006872852233677</v>
      </c>
      <c r="G33" s="156">
        <f>'3.3'!G33/'2.3'!G33</f>
        <v>0.9742967992240543</v>
      </c>
      <c r="H33" s="107">
        <f>G33-F33</f>
        <v>-0.03257605300962263</v>
      </c>
      <c r="I33" s="156">
        <f>'3.3'!I33/'2.3'!I33</f>
        <v>1.3026290902212976</v>
      </c>
      <c r="J33" s="156">
        <f>'3.3'!J33/'2.3'!J33</f>
        <v>0.9141962188164224</v>
      </c>
      <c r="K33" s="110">
        <f>J33-I33</f>
        <v>-0.38843287140487515</v>
      </c>
      <c r="L33" s="193">
        <f>'3.3'!L33/'2.3'!L33</f>
        <v>1.0341911764705882</v>
      </c>
      <c r="M33" s="156">
        <f>'3.3'!M33/'2.3'!M33</f>
        <v>0.9766631522102502</v>
      </c>
      <c r="N33" s="110">
        <f>M33-L33</f>
        <v>-0.057528024260337984</v>
      </c>
      <c r="O33" s="193">
        <f>'3.3'!O33/'2.3'!O33</f>
        <v>1.0067241379310345</v>
      </c>
      <c r="P33" s="156">
        <f>'3.3'!P33/'2.3'!P33</f>
        <v>0.9876997210246006</v>
      </c>
      <c r="Q33" s="107">
        <f>P33-O33</f>
        <v>-0.019024416906433972</v>
      </c>
      <c r="R33" s="156"/>
      <c r="S33" s="156"/>
      <c r="T33" s="107"/>
      <c r="U33" s="156"/>
      <c r="V33" s="156"/>
      <c r="W33" s="110"/>
      <c r="X33" s="193">
        <f>'3.3'!X33/'2.3'!X33</f>
        <v>1.0067241379310345</v>
      </c>
      <c r="Y33" s="156">
        <f>'3.3'!Y33/'2.3'!Y33</f>
        <v>0.9876997210246006</v>
      </c>
      <c r="Z33" s="110">
        <f>Y33-X33</f>
        <v>-0.019024416906433972</v>
      </c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</row>
    <row r="34" spans="1:206" s="143" customFormat="1" ht="15" customHeight="1" thickBot="1">
      <c r="A34" s="105" t="s">
        <v>67</v>
      </c>
      <c r="B34" s="91">
        <v>27</v>
      </c>
      <c r="C34" s="194">
        <f>'3.3'!C34/'2.3'!C34</f>
        <v>1.0085420960837166</v>
      </c>
      <c r="D34" s="158">
        <f>'3.3'!D34/'2.3'!D34</f>
        <v>0.9670226955270592</v>
      </c>
      <c r="E34" s="130">
        <f>D34-C34</f>
        <v>-0.04151940055665737</v>
      </c>
      <c r="F34" s="158">
        <f>'3.3'!F34/'2.3'!F34</f>
        <v>1.0365002683843263</v>
      </c>
      <c r="G34" s="158">
        <f>'3.3'!G34/'2.3'!G34</f>
        <v>0.9603901862252439</v>
      </c>
      <c r="H34" s="130">
        <f>G34-F34</f>
        <v>-0.07611008215908244</v>
      </c>
      <c r="I34" s="158">
        <f>'3.3'!I34/'2.3'!I34</f>
        <v>1.2580975428145942</v>
      </c>
      <c r="J34" s="158">
        <f>'3.3'!J34/'2.3'!J34</f>
        <v>0.919649041791734</v>
      </c>
      <c r="K34" s="133">
        <f>J34-I34</f>
        <v>-0.33844850102286017</v>
      </c>
      <c r="L34" s="194">
        <f>'3.3'!L34/'2.3'!L34</f>
        <v>1.0518846233131947</v>
      </c>
      <c r="M34" s="158">
        <f>'3.3'!M34/'2.3'!M34</f>
        <v>0.9583052679722257</v>
      </c>
      <c r="N34" s="133">
        <f>M34-L34</f>
        <v>-0.09357935534096895</v>
      </c>
      <c r="O34" s="194">
        <f>'3.3'!O34/'2.3'!O34</f>
        <v>0.9836183618361836</v>
      </c>
      <c r="P34" s="158">
        <f>'3.3'!P34/'2.3'!P34</f>
        <v>0.9973089343379978</v>
      </c>
      <c r="Q34" s="130">
        <f>P34-O34</f>
        <v>0.013690572501814269</v>
      </c>
      <c r="R34" s="158"/>
      <c r="S34" s="158"/>
      <c r="T34" s="130"/>
      <c r="U34" s="158"/>
      <c r="V34" s="158"/>
      <c r="W34" s="133"/>
      <c r="X34" s="194">
        <f>'3.3'!X34/'2.3'!X34</f>
        <v>0.9836183618361836</v>
      </c>
      <c r="Y34" s="158">
        <f>'3.3'!Y34/'2.3'!Y34</f>
        <v>0.9973089343379978</v>
      </c>
      <c r="Z34" s="133">
        <f>Y34-X34</f>
        <v>0.013690572501814269</v>
      </c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</row>
    <row r="35" spans="1:206" s="25" customFormat="1" ht="15" customHeight="1" thickBot="1">
      <c r="A35" s="256" t="s">
        <v>4</v>
      </c>
      <c r="B35" s="145">
        <v>28</v>
      </c>
      <c r="C35" s="259">
        <f>'3.3'!C35/'2.3'!C35</f>
        <v>1.0265678641908573</v>
      </c>
      <c r="D35" s="260">
        <f>'3.3'!D35/'2.3'!D35</f>
        <v>0.9668215398523268</v>
      </c>
      <c r="E35" s="148">
        <f>D35-C35</f>
        <v>-0.059746324338530554</v>
      </c>
      <c r="F35" s="260">
        <f>'3.3'!F35/'2.3'!F35</f>
        <v>0.9964791854000178</v>
      </c>
      <c r="G35" s="260">
        <f>'3.3'!G35/'2.3'!G35</f>
        <v>0.9782830348136637</v>
      </c>
      <c r="H35" s="148">
        <f>G35-F35</f>
        <v>-0.018196150586354043</v>
      </c>
      <c r="I35" s="260">
        <f>'3.3'!I35/'2.3'!I35</f>
        <v>1.1511892062193578</v>
      </c>
      <c r="J35" s="260">
        <f>'3.3'!J35/'2.3'!J35</f>
        <v>0.9216284955338441</v>
      </c>
      <c r="K35" s="261">
        <f>J35-I35</f>
        <v>-0.22956071068551376</v>
      </c>
      <c r="L35" s="259">
        <f>'3.3'!L35/'2.3'!L35</f>
        <v>1.0439388394127933</v>
      </c>
      <c r="M35" s="260">
        <f>'3.3'!M35/'2.3'!M35</f>
        <v>0.9598125917570927</v>
      </c>
      <c r="N35" s="261">
        <f>M35-L35</f>
        <v>-0.08412624765570065</v>
      </c>
      <c r="O35" s="259">
        <f>'3.3'!O35/'2.3'!O35</f>
        <v>0.993819926899361</v>
      </c>
      <c r="P35" s="260">
        <f>'3.3'!P35/'2.3'!P35</f>
        <v>0.993867434262716</v>
      </c>
      <c r="Q35" s="148">
        <f>P35-O35</f>
        <v>4.750736335490391E-05</v>
      </c>
      <c r="R35" s="260">
        <f>'3.3'!R35/'2.3'!R35</f>
        <v>1.0192654676677726</v>
      </c>
      <c r="S35" s="260">
        <f>'3.3'!S35/'2.3'!S35</f>
        <v>0.9627165659747525</v>
      </c>
      <c r="T35" s="148">
        <f>S35-R35</f>
        <v>-0.05654890169302007</v>
      </c>
      <c r="U35" s="260">
        <f>'3.3'!U35/'2.3'!U35</f>
        <v>0.9921941117317323</v>
      </c>
      <c r="V35" s="260">
        <f>'3.3'!V35/'2.3'!V35</f>
        <v>0.9896519235802146</v>
      </c>
      <c r="W35" s="261">
        <f>V35-U35</f>
        <v>-0.0025421881515177436</v>
      </c>
      <c r="X35" s="259">
        <f>'3.3'!X35/'2.3'!X35</f>
        <v>0.9946432436332155</v>
      </c>
      <c r="Y35" s="260">
        <f>'3.3'!Y35/'2.3'!Y35</f>
        <v>0.9899397528169429</v>
      </c>
      <c r="Z35" s="261">
        <f>Y35-X35</f>
        <v>-0.004703490816272637</v>
      </c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</row>
    <row r="36" spans="1:26" s="73" customFormat="1" ht="30" customHeight="1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</row>
    <row r="37" spans="1:187" s="25" customFormat="1" ht="43.5" customHeight="1">
      <c r="A37" s="269" t="s">
        <v>185</v>
      </c>
      <c r="B37" s="269"/>
      <c r="C37" s="400" t="s">
        <v>111</v>
      </c>
      <c r="D37" s="400"/>
      <c r="E37" s="400"/>
      <c r="F37" s="422" t="s">
        <v>0</v>
      </c>
      <c r="G37" s="400" t="s">
        <v>131</v>
      </c>
      <c r="H37" s="400"/>
      <c r="I37" s="400"/>
      <c r="J37" s="400"/>
      <c r="K37" s="400"/>
      <c r="L37" s="400"/>
      <c r="N37" s="269" t="s">
        <v>112</v>
      </c>
      <c r="O37" s="269"/>
      <c r="P37" s="269"/>
      <c r="Q37" s="400" t="s">
        <v>111</v>
      </c>
      <c r="R37" s="400"/>
      <c r="S37" s="400"/>
      <c r="T37" s="280" t="s">
        <v>0</v>
      </c>
      <c r="U37" s="407" t="s">
        <v>132</v>
      </c>
      <c r="V37" s="408"/>
      <c r="W37" s="408"/>
      <c r="X37" s="408"/>
      <c r="Y37" s="408"/>
      <c r="Z37" s="409"/>
      <c r="AA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</row>
    <row r="38" spans="1:187" s="25" customFormat="1" ht="33.75" customHeight="1">
      <c r="A38" s="269"/>
      <c r="B38" s="269"/>
      <c r="C38" s="400"/>
      <c r="D38" s="400"/>
      <c r="E38" s="400"/>
      <c r="F38" s="422"/>
      <c r="G38" s="399" t="s">
        <v>11</v>
      </c>
      <c r="H38" s="399"/>
      <c r="I38" s="399"/>
      <c r="J38" s="399" t="s">
        <v>13</v>
      </c>
      <c r="K38" s="399"/>
      <c r="L38" s="399"/>
      <c r="N38" s="269"/>
      <c r="O38" s="269"/>
      <c r="P38" s="269"/>
      <c r="Q38" s="400"/>
      <c r="R38" s="400"/>
      <c r="S38" s="400"/>
      <c r="T38" s="423"/>
      <c r="U38" s="419" t="s">
        <v>79</v>
      </c>
      <c r="V38" s="420"/>
      <c r="W38" s="421"/>
      <c r="X38" s="419" t="s">
        <v>10</v>
      </c>
      <c r="Y38" s="420"/>
      <c r="Z38" s="421"/>
      <c r="AA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</row>
    <row r="39" spans="1:187" s="25" customFormat="1" ht="33.75" customHeight="1">
      <c r="A39" s="269"/>
      <c r="B39" s="269"/>
      <c r="C39" s="400"/>
      <c r="D39" s="400"/>
      <c r="E39" s="400"/>
      <c r="F39" s="422"/>
      <c r="G39" s="77">
        <v>2022</v>
      </c>
      <c r="H39" s="77">
        <v>2023</v>
      </c>
      <c r="I39" s="251" t="s">
        <v>214</v>
      </c>
      <c r="J39" s="83">
        <v>2022</v>
      </c>
      <c r="K39" s="83">
        <v>2023</v>
      </c>
      <c r="L39" s="251" t="s">
        <v>214</v>
      </c>
      <c r="N39" s="269"/>
      <c r="O39" s="269"/>
      <c r="P39" s="269"/>
      <c r="Q39" s="400"/>
      <c r="R39" s="400"/>
      <c r="S39" s="400"/>
      <c r="T39" s="281"/>
      <c r="U39" s="78">
        <v>2022</v>
      </c>
      <c r="V39" s="78">
        <v>2023</v>
      </c>
      <c r="W39" s="251" t="s">
        <v>214</v>
      </c>
      <c r="X39" s="84">
        <v>2022</v>
      </c>
      <c r="Y39" s="84">
        <v>2023</v>
      </c>
      <c r="Z39" s="251" t="s">
        <v>214</v>
      </c>
      <c r="AA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</row>
    <row r="40" spans="1:187" s="25" customFormat="1" ht="15" customHeight="1" thickBot="1">
      <c r="A40" s="410" t="s">
        <v>2</v>
      </c>
      <c r="B40" s="410"/>
      <c r="C40" s="406" t="s">
        <v>3</v>
      </c>
      <c r="D40" s="406"/>
      <c r="E40" s="406"/>
      <c r="F40" s="250" t="s">
        <v>110</v>
      </c>
      <c r="G40" s="187">
        <v>1</v>
      </c>
      <c r="H40" s="187">
        <v>2</v>
      </c>
      <c r="I40" s="187">
        <v>3</v>
      </c>
      <c r="J40" s="187">
        <v>4</v>
      </c>
      <c r="K40" s="187">
        <v>5</v>
      </c>
      <c r="L40" s="187">
        <v>6</v>
      </c>
      <c r="N40" s="410" t="s">
        <v>2</v>
      </c>
      <c r="O40" s="410"/>
      <c r="P40" s="410"/>
      <c r="Q40" s="406" t="s">
        <v>3</v>
      </c>
      <c r="R40" s="406"/>
      <c r="S40" s="406"/>
      <c r="T40" s="250" t="s">
        <v>110</v>
      </c>
      <c r="U40" s="252">
        <v>1</v>
      </c>
      <c r="V40" s="252">
        <v>2</v>
      </c>
      <c r="W40" s="252">
        <v>3</v>
      </c>
      <c r="X40" s="252">
        <v>4</v>
      </c>
      <c r="Y40" s="252">
        <v>5</v>
      </c>
      <c r="Z40" s="252">
        <v>6</v>
      </c>
      <c r="AA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</row>
    <row r="41" spans="1:187" s="25" customFormat="1" ht="15" customHeight="1">
      <c r="A41" s="355" t="s">
        <v>107</v>
      </c>
      <c r="B41" s="356"/>
      <c r="C41" s="376" t="s">
        <v>57</v>
      </c>
      <c r="D41" s="376"/>
      <c r="E41" s="376"/>
      <c r="F41" s="183" t="s">
        <v>93</v>
      </c>
      <c r="G41" s="154">
        <f>'3.3'!G41/'2.3'!G41</f>
        <v>0.9194647816208028</v>
      </c>
      <c r="H41" s="154">
        <f>'3.3'!H41/'2.3'!H41</f>
        <v>0.9658051976099633</v>
      </c>
      <c r="I41" s="179">
        <f>H41-G41</f>
        <v>0.0463404159891605</v>
      </c>
      <c r="J41" s="454">
        <f>'3.3'!J41/'2.3'!J41</f>
        <v>1.0651387213510253</v>
      </c>
      <c r="K41" s="454">
        <f>'3.3'!K41/'2.3'!K41</f>
        <v>0.9874949576442114</v>
      </c>
      <c r="L41" s="457">
        <f>K41-J41</f>
        <v>-0.07764376370681392</v>
      </c>
      <c r="N41" s="361" t="s">
        <v>101</v>
      </c>
      <c r="O41" s="362"/>
      <c r="P41" s="363"/>
      <c r="Q41" s="376" t="s">
        <v>27</v>
      </c>
      <c r="R41" s="376"/>
      <c r="S41" s="376"/>
      <c r="T41" s="183" t="s">
        <v>93</v>
      </c>
      <c r="U41" s="154">
        <f>'3.3'!U41/'2.3'!U41</f>
        <v>1.4382464890405564</v>
      </c>
      <c r="V41" s="154">
        <f>'3.3'!V41/'2.3'!V41</f>
        <v>1.0135531821872463</v>
      </c>
      <c r="W41" s="180">
        <f>V41-U41</f>
        <v>-0.4246933068533101</v>
      </c>
      <c r="X41" s="454">
        <f>'3.3'!X41/'2.3'!X41</f>
        <v>1.0621275327771156</v>
      </c>
      <c r="Y41" s="454">
        <f>'3.3'!Y41/'2.3'!Y41</f>
        <v>1.0390551718257013</v>
      </c>
      <c r="Z41" s="457">
        <f>Y41-X41</f>
        <v>-0.023072360951414295</v>
      </c>
      <c r="AA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</row>
    <row r="42" spans="1:187" s="25" customFormat="1" ht="15" customHeight="1" thickBot="1">
      <c r="A42" s="357"/>
      <c r="B42" s="358"/>
      <c r="C42" s="391" t="s">
        <v>27</v>
      </c>
      <c r="D42" s="391"/>
      <c r="E42" s="391"/>
      <c r="F42" s="184" t="s">
        <v>20</v>
      </c>
      <c r="G42" s="156">
        <f>'3.3'!G42/'2.3'!G42</f>
        <v>1.0658823529411765</v>
      </c>
      <c r="H42" s="156">
        <f>'3.3'!H42/'2.3'!H42</f>
        <v>1.0028184892897407</v>
      </c>
      <c r="I42" s="107">
        <f>H42-G42</f>
        <v>-0.06306386365143579</v>
      </c>
      <c r="J42" s="455"/>
      <c r="K42" s="455"/>
      <c r="L42" s="458"/>
      <c r="N42" s="364"/>
      <c r="O42" s="365"/>
      <c r="P42" s="366"/>
      <c r="Q42" s="392" t="s">
        <v>41</v>
      </c>
      <c r="R42" s="392"/>
      <c r="S42" s="392"/>
      <c r="T42" s="185" t="s">
        <v>20</v>
      </c>
      <c r="U42" s="158">
        <f>'3.3'!U42/'2.3'!U42</f>
        <v>1.3908045977011494</v>
      </c>
      <c r="V42" s="158">
        <f>'3.3'!V42/'2.3'!V42</f>
        <v>1.0869140625</v>
      </c>
      <c r="W42" s="136">
        <f>V42-U42</f>
        <v>-0.3038905352011494</v>
      </c>
      <c r="X42" s="456"/>
      <c r="Y42" s="456"/>
      <c r="Z42" s="459"/>
      <c r="AA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</row>
    <row r="43" spans="1:187" s="25" customFormat="1" ht="15" customHeight="1">
      <c r="A43" s="357"/>
      <c r="B43" s="358"/>
      <c r="C43" s="391" t="s">
        <v>41</v>
      </c>
      <c r="D43" s="391"/>
      <c r="E43" s="391"/>
      <c r="F43" s="184" t="s">
        <v>22</v>
      </c>
      <c r="G43" s="156">
        <f>'3.3'!G43/'2.3'!G43</f>
        <v>1.1337868480725624</v>
      </c>
      <c r="H43" s="156">
        <f>'3.3'!H43/'2.3'!H43</f>
        <v>1.201818181818182</v>
      </c>
      <c r="I43" s="107">
        <f>H43-G43</f>
        <v>0.06803133374561954</v>
      </c>
      <c r="J43" s="455"/>
      <c r="K43" s="455"/>
      <c r="L43" s="458"/>
      <c r="N43" s="367" t="s">
        <v>99</v>
      </c>
      <c r="O43" s="427"/>
      <c r="P43" s="369"/>
      <c r="Q43" s="453" t="s">
        <v>57</v>
      </c>
      <c r="R43" s="453"/>
      <c r="S43" s="453"/>
      <c r="T43" s="186" t="s">
        <v>22</v>
      </c>
      <c r="U43" s="169">
        <f>'3.3'!U43/'2.3'!U43</f>
        <v>1.1183594825213323</v>
      </c>
      <c r="V43" s="169">
        <f>'3.3'!V43/'2.3'!V43</f>
        <v>0.8912766258914655</v>
      </c>
      <c r="W43" s="195">
        <f>V43-U43</f>
        <v>-0.22708285662986682</v>
      </c>
      <c r="X43" s="454">
        <f>'3.3'!X43/'2.3'!X43</f>
        <v>0.7906268306971295</v>
      </c>
      <c r="Y43" s="454">
        <f>'3.3'!Y43/'2.3'!Y43</f>
        <v>1.0758167841127482</v>
      </c>
      <c r="Z43" s="457">
        <f>Y43-X43</f>
        <v>0.2851899534156187</v>
      </c>
      <c r="AA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</row>
    <row r="44" spans="1:187" s="25" customFormat="1" ht="15" customHeight="1" thickBot="1">
      <c r="A44" s="359"/>
      <c r="B44" s="360"/>
      <c r="C44" s="392" t="s">
        <v>49</v>
      </c>
      <c r="D44" s="392"/>
      <c r="E44" s="392"/>
      <c r="F44" s="185" t="s">
        <v>24</v>
      </c>
      <c r="G44" s="158">
        <f>'3.3'!G44/'2.3'!G44</f>
        <v>0.9481361426256077</v>
      </c>
      <c r="H44" s="158">
        <f>'3.3'!H44/'2.3'!H44</f>
        <v>0.9727358937885253</v>
      </c>
      <c r="I44" s="130">
        <f>H44-G44</f>
        <v>0.02459975116291757</v>
      </c>
      <c r="J44" s="456"/>
      <c r="K44" s="456"/>
      <c r="L44" s="459"/>
      <c r="N44" s="367"/>
      <c r="O44" s="427"/>
      <c r="P44" s="369"/>
      <c r="Q44" s="391" t="s">
        <v>49</v>
      </c>
      <c r="R44" s="391"/>
      <c r="S44" s="391"/>
      <c r="T44" s="184" t="s">
        <v>24</v>
      </c>
      <c r="U44" s="156">
        <f>'3.3'!U44/'2.3'!U44</f>
        <v>1.1971099204416302</v>
      </c>
      <c r="V44" s="156">
        <f>'3.3'!V44/'2.3'!V44</f>
        <v>0.9375668620822457</v>
      </c>
      <c r="W44" s="107">
        <f>V44-U44</f>
        <v>-0.2595430583593845</v>
      </c>
      <c r="X44" s="455"/>
      <c r="Y44" s="455"/>
      <c r="Z44" s="458"/>
      <c r="AA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</row>
    <row r="45" spans="1:187" s="25" customFormat="1" ht="15" customHeight="1" thickBot="1">
      <c r="A45" s="333" t="s">
        <v>104</v>
      </c>
      <c r="B45" s="334"/>
      <c r="C45" s="376" t="s">
        <v>25</v>
      </c>
      <c r="D45" s="376"/>
      <c r="E45" s="376"/>
      <c r="F45" s="183" t="s">
        <v>26</v>
      </c>
      <c r="G45" s="154">
        <f>'3.3'!G45/'2.3'!G45</f>
        <v>0.9912130827434709</v>
      </c>
      <c r="H45" s="154">
        <f>'3.3'!H45/'2.3'!H45</f>
        <v>0.9640855304131202</v>
      </c>
      <c r="I45" s="179">
        <f>H45-G45</f>
        <v>-0.02712755233035069</v>
      </c>
      <c r="J45" s="454">
        <f>'3.3'!J45/'2.3'!J45</f>
        <v>0.9966543994647039</v>
      </c>
      <c r="K45" s="454">
        <f>'3.3'!K45/'2.3'!K45</f>
        <v>0.9092331768388107</v>
      </c>
      <c r="L45" s="457">
        <f>K45-J45</f>
        <v>-0.08742122262589325</v>
      </c>
      <c r="N45" s="364"/>
      <c r="O45" s="365"/>
      <c r="P45" s="366"/>
      <c r="Q45" s="392" t="s">
        <v>53</v>
      </c>
      <c r="R45" s="392"/>
      <c r="S45" s="392"/>
      <c r="T45" s="185" t="s">
        <v>26</v>
      </c>
      <c r="U45" s="158">
        <f>'3.3'!U45/'2.3'!U45</f>
        <v>1.2505663350733773</v>
      </c>
      <c r="V45" s="158">
        <f>'3.3'!V45/'2.3'!V45</f>
        <v>0.9214939024390244</v>
      </c>
      <c r="W45" s="130">
        <f>V45-U45</f>
        <v>-0.32907243263435293</v>
      </c>
      <c r="X45" s="456"/>
      <c r="Y45" s="456"/>
      <c r="Z45" s="459"/>
      <c r="AA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</row>
    <row r="46" spans="1:187" s="25" customFormat="1" ht="15" customHeight="1">
      <c r="A46" s="335"/>
      <c r="B46" s="272"/>
      <c r="C46" s="391" t="s">
        <v>33</v>
      </c>
      <c r="D46" s="391"/>
      <c r="E46" s="391"/>
      <c r="F46" s="184" t="s">
        <v>28</v>
      </c>
      <c r="G46" s="156">
        <f>'3.3'!G46/'2.3'!G46</f>
        <v>0.9388261851015801</v>
      </c>
      <c r="H46" s="156">
        <f>'3.3'!H46/'2.3'!H46</f>
        <v>1.008985110388499</v>
      </c>
      <c r="I46" s="107">
        <f>H46-G46</f>
        <v>0.07015892528691892</v>
      </c>
      <c r="J46" s="455"/>
      <c r="K46" s="455"/>
      <c r="L46" s="458"/>
      <c r="N46" s="370" t="s">
        <v>97</v>
      </c>
      <c r="O46" s="371"/>
      <c r="P46" s="372"/>
      <c r="Q46" s="340" t="s">
        <v>25</v>
      </c>
      <c r="R46" s="340"/>
      <c r="S46" s="340"/>
      <c r="T46" s="183" t="s">
        <v>28</v>
      </c>
      <c r="U46" s="154">
        <f>'3.3'!U46/'2.3'!U46</f>
        <v>1.1338486893737247</v>
      </c>
      <c r="V46" s="154">
        <f>'3.3'!V46/'2.3'!V46</f>
        <v>0.9346078692601474</v>
      </c>
      <c r="W46" s="179">
        <f>V46-U46</f>
        <v>-0.19924082011357735</v>
      </c>
      <c r="X46" s="454">
        <f>'3.3'!X46/'2.3'!X46</f>
        <v>1.0230284597001955</v>
      </c>
      <c r="Y46" s="454">
        <f>'3.3'!Y46/'2.3'!Y46</f>
        <v>0.9849574885546108</v>
      </c>
      <c r="Z46" s="457">
        <f>Y46-X46</f>
        <v>-0.038070971145584664</v>
      </c>
      <c r="AA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</row>
    <row r="47" spans="1:187" s="25" customFormat="1" ht="15" customHeight="1" thickBot="1">
      <c r="A47" s="336"/>
      <c r="B47" s="294"/>
      <c r="C47" s="392" t="s">
        <v>39</v>
      </c>
      <c r="D47" s="392"/>
      <c r="E47" s="392"/>
      <c r="F47" s="185" t="s">
        <v>30</v>
      </c>
      <c r="G47" s="158">
        <f>'3.3'!G47/'2.3'!G47</f>
        <v>1.1778761061946903</v>
      </c>
      <c r="H47" s="158">
        <f>'3.3'!H47/'2.3'!H47</f>
        <v>0.9948979591836735</v>
      </c>
      <c r="I47" s="130">
        <f>H47-G47</f>
        <v>-0.18297814701101678</v>
      </c>
      <c r="J47" s="456"/>
      <c r="K47" s="456"/>
      <c r="L47" s="459"/>
      <c r="N47" s="373"/>
      <c r="O47" s="433"/>
      <c r="P47" s="375"/>
      <c r="Q47" s="341" t="s">
        <v>33</v>
      </c>
      <c r="R47" s="341"/>
      <c r="S47" s="341"/>
      <c r="T47" s="184" t="s">
        <v>30</v>
      </c>
      <c r="U47" s="156">
        <f>'3.3'!U47/'2.3'!U47</f>
        <v>1.1629834254143647</v>
      </c>
      <c r="V47" s="156">
        <f>'3.3'!V47/'2.3'!V47</f>
        <v>1.006157721642992</v>
      </c>
      <c r="W47" s="107">
        <f>V47-U47</f>
        <v>-0.15682570377137273</v>
      </c>
      <c r="X47" s="455"/>
      <c r="Y47" s="455"/>
      <c r="Z47" s="458"/>
      <c r="AA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</row>
    <row r="48" spans="1:187" s="25" customFormat="1" ht="15" customHeight="1" thickBot="1">
      <c r="A48" s="355" t="s">
        <v>109</v>
      </c>
      <c r="B48" s="356"/>
      <c r="C48" s="376" t="s">
        <v>71</v>
      </c>
      <c r="D48" s="376"/>
      <c r="E48" s="376"/>
      <c r="F48" s="183" t="s">
        <v>32</v>
      </c>
      <c r="G48" s="154"/>
      <c r="H48" s="154"/>
      <c r="I48" s="179"/>
      <c r="J48" s="454"/>
      <c r="K48" s="454"/>
      <c r="L48" s="457"/>
      <c r="N48" s="377"/>
      <c r="O48" s="378"/>
      <c r="P48" s="379"/>
      <c r="Q48" s="393" t="s">
        <v>39</v>
      </c>
      <c r="R48" s="393"/>
      <c r="S48" s="393"/>
      <c r="T48" s="185" t="s">
        <v>32</v>
      </c>
      <c r="U48" s="158">
        <f>'3.3'!U48/'2.3'!U48</f>
        <v>1.2819388625015224</v>
      </c>
      <c r="V48" s="158">
        <f>'3.3'!V48/'2.3'!V48</f>
        <v>0.960446096654275</v>
      </c>
      <c r="W48" s="130">
        <f>V48-U48</f>
        <v>-0.3214927658472474</v>
      </c>
      <c r="X48" s="456"/>
      <c r="Y48" s="456"/>
      <c r="Z48" s="459"/>
      <c r="AA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</row>
    <row r="49" spans="1:187" s="25" customFormat="1" ht="15" customHeight="1" thickBot="1">
      <c r="A49" s="359"/>
      <c r="B49" s="360"/>
      <c r="C49" s="390" t="s">
        <v>19</v>
      </c>
      <c r="D49" s="390"/>
      <c r="E49" s="390"/>
      <c r="F49" s="185" t="s">
        <v>34</v>
      </c>
      <c r="G49" s="158"/>
      <c r="H49" s="158"/>
      <c r="I49" s="130"/>
      <c r="J49" s="456"/>
      <c r="K49" s="456"/>
      <c r="L49" s="459"/>
      <c r="N49" s="361" t="s">
        <v>102</v>
      </c>
      <c r="O49" s="362"/>
      <c r="P49" s="363"/>
      <c r="Q49" s="376" t="s">
        <v>71</v>
      </c>
      <c r="R49" s="376"/>
      <c r="S49" s="376"/>
      <c r="T49" s="183" t="s">
        <v>34</v>
      </c>
      <c r="U49" s="154"/>
      <c r="V49" s="154"/>
      <c r="W49" s="179"/>
      <c r="X49" s="454"/>
      <c r="Y49" s="454"/>
      <c r="Z49" s="457"/>
      <c r="AA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17"/>
      <c r="FY49" s="117"/>
      <c r="FZ49" s="117"/>
      <c r="GA49" s="117"/>
      <c r="GB49" s="117"/>
      <c r="GC49" s="117"/>
      <c r="GD49" s="117"/>
      <c r="GE49" s="117"/>
    </row>
    <row r="50" spans="1:187" s="25" customFormat="1" ht="15" customHeight="1" thickBot="1">
      <c r="A50" s="355" t="s">
        <v>108</v>
      </c>
      <c r="B50" s="356"/>
      <c r="C50" s="376" t="s">
        <v>47</v>
      </c>
      <c r="D50" s="376"/>
      <c r="E50" s="376"/>
      <c r="F50" s="183" t="s">
        <v>36</v>
      </c>
      <c r="G50" s="154">
        <f>'3.3'!G50/'2.3'!G50</f>
        <v>0.9233149931224209</v>
      </c>
      <c r="H50" s="154">
        <f>'3.3'!H50/'2.3'!H50</f>
        <v>0.9091823266922255</v>
      </c>
      <c r="I50" s="179">
        <f>H50-G50</f>
        <v>-0.014132666430195395</v>
      </c>
      <c r="J50" s="454">
        <f>'3.3'!J50/'2.3'!J50</f>
        <v>1.0254237288135593</v>
      </c>
      <c r="K50" s="454">
        <f>'3.3'!K50/'2.3'!K50</f>
        <v>0.9825831259895951</v>
      </c>
      <c r="L50" s="457">
        <f>K50-J50</f>
        <v>-0.04284060282396418</v>
      </c>
      <c r="N50" s="364"/>
      <c r="O50" s="365"/>
      <c r="P50" s="366"/>
      <c r="Q50" s="390" t="s">
        <v>19</v>
      </c>
      <c r="R50" s="390"/>
      <c r="S50" s="390"/>
      <c r="T50" s="185" t="s">
        <v>36</v>
      </c>
      <c r="U50" s="158"/>
      <c r="V50" s="158"/>
      <c r="W50" s="130"/>
      <c r="X50" s="456"/>
      <c r="Y50" s="456"/>
      <c r="Z50" s="459"/>
      <c r="AA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117"/>
      <c r="FI50" s="117"/>
      <c r="FJ50" s="117"/>
      <c r="FK50" s="117"/>
      <c r="FL50" s="117"/>
      <c r="FM50" s="117"/>
      <c r="FN50" s="117"/>
      <c r="FO50" s="117"/>
      <c r="FP50" s="117"/>
      <c r="FQ50" s="117"/>
      <c r="FR50" s="117"/>
      <c r="FS50" s="117"/>
      <c r="FT50" s="117"/>
      <c r="FU50" s="117"/>
      <c r="FV50" s="117"/>
      <c r="FW50" s="117"/>
      <c r="FX50" s="117"/>
      <c r="FY50" s="117"/>
      <c r="FZ50" s="117"/>
      <c r="GA50" s="117"/>
      <c r="GB50" s="117"/>
      <c r="GC50" s="117"/>
      <c r="GD50" s="117"/>
      <c r="GE50" s="117"/>
    </row>
    <row r="51" spans="1:187" s="25" customFormat="1" ht="15" customHeight="1">
      <c r="A51" s="357"/>
      <c r="B51" s="358"/>
      <c r="C51" s="391" t="s">
        <v>45</v>
      </c>
      <c r="D51" s="391"/>
      <c r="E51" s="391"/>
      <c r="F51" s="184" t="s">
        <v>38</v>
      </c>
      <c r="G51" s="156">
        <f>'3.3'!G51/'2.3'!G51</f>
        <v>0.9526963103122044</v>
      </c>
      <c r="H51" s="156">
        <f>'3.3'!H51/'2.3'!H51</f>
        <v>0.9660873251377703</v>
      </c>
      <c r="I51" s="107">
        <f>H51-G51</f>
        <v>0.013391014825565928</v>
      </c>
      <c r="J51" s="455"/>
      <c r="K51" s="455"/>
      <c r="L51" s="458"/>
      <c r="N51" s="361" t="s">
        <v>100</v>
      </c>
      <c r="O51" s="362"/>
      <c r="P51" s="363"/>
      <c r="Q51" s="346" t="s">
        <v>47</v>
      </c>
      <c r="R51" s="347"/>
      <c r="S51" s="348"/>
      <c r="T51" s="183" t="s">
        <v>38</v>
      </c>
      <c r="U51" s="154">
        <f>'3.3'!U51/'2.3'!U51</f>
        <v>1.1012833570992056</v>
      </c>
      <c r="V51" s="154">
        <f>'3.3'!V51/'2.3'!V51</f>
        <v>0.9038370644094015</v>
      </c>
      <c r="W51" s="179">
        <f>V51-U51</f>
        <v>-0.19744629268980407</v>
      </c>
      <c r="X51" s="454">
        <f>'3.3'!X51/'2.3'!X51</f>
        <v>1.151715833835039</v>
      </c>
      <c r="Y51" s="454">
        <f>'3.3'!Y51/'2.3'!Y51</f>
        <v>0.9286834624056465</v>
      </c>
      <c r="Z51" s="457">
        <f>Y51-X51</f>
        <v>-0.22303237142939258</v>
      </c>
      <c r="AA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  <c r="FW51" s="117"/>
      <c r="FX51" s="117"/>
      <c r="FY51" s="117"/>
      <c r="FZ51" s="117"/>
      <c r="GA51" s="117"/>
      <c r="GB51" s="117"/>
      <c r="GC51" s="117"/>
      <c r="GD51" s="117"/>
      <c r="GE51" s="117"/>
    </row>
    <row r="52" spans="1:187" s="25" customFormat="1" ht="15" customHeight="1" thickBot="1">
      <c r="A52" s="359"/>
      <c r="B52" s="360"/>
      <c r="C52" s="392" t="s">
        <v>59</v>
      </c>
      <c r="D52" s="392"/>
      <c r="E52" s="392"/>
      <c r="F52" s="185" t="s">
        <v>40</v>
      </c>
      <c r="G52" s="158"/>
      <c r="H52" s="158"/>
      <c r="I52" s="130"/>
      <c r="J52" s="456"/>
      <c r="K52" s="456"/>
      <c r="L52" s="459"/>
      <c r="N52" s="367"/>
      <c r="O52" s="427"/>
      <c r="P52" s="369"/>
      <c r="Q52" s="343" t="s">
        <v>45</v>
      </c>
      <c r="R52" s="344"/>
      <c r="S52" s="345"/>
      <c r="T52" s="184" t="s">
        <v>40</v>
      </c>
      <c r="U52" s="156">
        <f>'3.3'!U52/'2.3'!U52</f>
        <v>1.3276410998552821</v>
      </c>
      <c r="V52" s="156">
        <f>'3.3'!V52/'2.3'!V52</f>
        <v>0.9361999552672781</v>
      </c>
      <c r="W52" s="107">
        <f>V52-U52</f>
        <v>-0.39144114458800405</v>
      </c>
      <c r="X52" s="455"/>
      <c r="Y52" s="455"/>
      <c r="Z52" s="458"/>
      <c r="AA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117"/>
      <c r="GE52" s="117"/>
    </row>
    <row r="53" spans="1:187" s="25" customFormat="1" ht="15" customHeight="1" thickBot="1">
      <c r="A53" s="333" t="s">
        <v>103</v>
      </c>
      <c r="B53" s="334"/>
      <c r="C53" s="340" t="s">
        <v>69</v>
      </c>
      <c r="D53" s="340"/>
      <c r="E53" s="340"/>
      <c r="F53" s="183" t="s">
        <v>42</v>
      </c>
      <c r="G53" s="154">
        <f>'3.3'!G53/'2.3'!G53</f>
        <v>1.0345277581425698</v>
      </c>
      <c r="H53" s="154">
        <f>'3.3'!H53/'2.3'!H53</f>
        <v>0.993419805572856</v>
      </c>
      <c r="I53" s="179">
        <f>H53-G53</f>
        <v>-0.04110795256971378</v>
      </c>
      <c r="J53" s="454">
        <f>'3.3'!J53/'2.3'!J53</f>
        <v>1.0001358880282647</v>
      </c>
      <c r="K53" s="454">
        <f>'3.3'!K53/'2.3'!K53</f>
        <v>0.9618991447950457</v>
      </c>
      <c r="L53" s="457">
        <f>K53-J53</f>
        <v>-0.03823674323321902</v>
      </c>
      <c r="N53" s="364"/>
      <c r="O53" s="365"/>
      <c r="P53" s="366"/>
      <c r="Q53" s="352" t="s">
        <v>59</v>
      </c>
      <c r="R53" s="353"/>
      <c r="S53" s="354"/>
      <c r="T53" s="185" t="s">
        <v>42</v>
      </c>
      <c r="U53" s="158"/>
      <c r="V53" s="158"/>
      <c r="W53" s="130"/>
      <c r="X53" s="456"/>
      <c r="Y53" s="456"/>
      <c r="Z53" s="459"/>
      <c r="AA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</row>
    <row r="54" spans="1:206" s="143" customFormat="1" ht="15" customHeight="1">
      <c r="A54" s="335"/>
      <c r="B54" s="272"/>
      <c r="C54" s="341" t="s">
        <v>37</v>
      </c>
      <c r="D54" s="341"/>
      <c r="E54" s="341"/>
      <c r="F54" s="184" t="s">
        <v>44</v>
      </c>
      <c r="G54" s="156">
        <f>'3.3'!G54/'2.3'!G54</f>
        <v>0.9683532310024635</v>
      </c>
      <c r="H54" s="156">
        <f>'3.3'!H54/'2.3'!H54</f>
        <v>0.9797718766708252</v>
      </c>
      <c r="I54" s="107">
        <f>H54-G54</f>
        <v>0.011418645668361704</v>
      </c>
      <c r="J54" s="455"/>
      <c r="K54" s="455"/>
      <c r="L54" s="458"/>
      <c r="N54" s="370" t="s">
        <v>95</v>
      </c>
      <c r="O54" s="371"/>
      <c r="P54" s="372"/>
      <c r="Q54" s="380" t="s">
        <v>69</v>
      </c>
      <c r="R54" s="381"/>
      <c r="S54" s="382"/>
      <c r="T54" s="183" t="s">
        <v>44</v>
      </c>
      <c r="U54" s="154">
        <f>'3.3'!U54/'2.3'!U54</f>
        <v>1.3442101074413053</v>
      </c>
      <c r="V54" s="154"/>
      <c r="W54" s="179"/>
      <c r="X54" s="454">
        <f>'3.3'!X54/'2.3'!X54</f>
        <v>0.9765800449149824</v>
      </c>
      <c r="Y54" s="454">
        <f>'3.3'!Y54/'2.3'!Y54</f>
        <v>1.0395292311628501</v>
      </c>
      <c r="Z54" s="457">
        <f>Y54-X54</f>
        <v>0.06294918624786772</v>
      </c>
      <c r="AA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</row>
    <row r="55" spans="1:206" s="25" customFormat="1" ht="15" customHeight="1">
      <c r="A55" s="335"/>
      <c r="B55" s="272"/>
      <c r="C55" s="391" t="s">
        <v>53</v>
      </c>
      <c r="D55" s="391"/>
      <c r="E55" s="391"/>
      <c r="F55" s="184" t="s">
        <v>46</v>
      </c>
      <c r="G55" s="156">
        <f>'3.3'!G55/'2.3'!G55</f>
        <v>1.0345238095238096</v>
      </c>
      <c r="H55" s="156">
        <f>'3.3'!H55/'2.3'!H55</f>
        <v>0.9519042010208087</v>
      </c>
      <c r="I55" s="107">
        <f aca="true" t="shared" si="0" ref="I42:I67">H55-G55</f>
        <v>-0.08261960850300087</v>
      </c>
      <c r="J55" s="455"/>
      <c r="K55" s="455"/>
      <c r="L55" s="458"/>
      <c r="N55" s="373"/>
      <c r="O55" s="433"/>
      <c r="P55" s="375"/>
      <c r="Q55" s="383" t="s">
        <v>37</v>
      </c>
      <c r="R55" s="384"/>
      <c r="S55" s="385"/>
      <c r="T55" s="184" t="s">
        <v>46</v>
      </c>
      <c r="U55" s="156">
        <f>'3.3'!U55/'2.3'!U55</f>
        <v>1.1807175874972484</v>
      </c>
      <c r="V55" s="156">
        <f>'3.3'!V55/'2.3'!V55</f>
        <v>0.4385695304871216</v>
      </c>
      <c r="W55" s="107">
        <f aca="true" t="shared" si="1" ref="W42:W67">V55-U55</f>
        <v>-0.7421480570101269</v>
      </c>
      <c r="X55" s="455"/>
      <c r="Y55" s="455"/>
      <c r="Z55" s="458"/>
      <c r="AA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43"/>
      <c r="EG55" s="143"/>
      <c r="EH55" s="143"/>
      <c r="EI55" s="143"/>
      <c r="EJ55" s="143"/>
      <c r="EK55" s="143"/>
      <c r="EL55" s="143"/>
      <c r="EM55" s="143"/>
      <c r="EN55" s="143"/>
      <c r="EO55" s="143"/>
      <c r="EP55" s="143"/>
      <c r="EQ55" s="143"/>
      <c r="ER55" s="143"/>
      <c r="ES55" s="143"/>
      <c r="ET55" s="143"/>
      <c r="EU55" s="143"/>
      <c r="EV55" s="143"/>
      <c r="EW55" s="143"/>
      <c r="EX55" s="143"/>
      <c r="EY55" s="143"/>
      <c r="EZ55" s="143"/>
      <c r="FA55" s="143"/>
      <c r="FB55" s="143"/>
      <c r="FC55" s="143"/>
      <c r="FD55" s="143"/>
      <c r="FE55" s="143"/>
      <c r="FF55" s="143"/>
      <c r="FG55" s="143"/>
      <c r="FH55" s="143"/>
      <c r="FI55" s="143"/>
      <c r="FJ55" s="143"/>
      <c r="FK55" s="143"/>
      <c r="FL55" s="143"/>
      <c r="FM55" s="143"/>
      <c r="FN55" s="143"/>
      <c r="FO55" s="143"/>
      <c r="FP55" s="143"/>
      <c r="FQ55" s="143"/>
      <c r="FR55" s="143"/>
      <c r="FS55" s="143"/>
      <c r="FT55" s="143"/>
      <c r="FU55" s="143"/>
      <c r="FV55" s="143"/>
      <c r="FW55" s="143"/>
      <c r="FX55" s="143"/>
      <c r="FY55" s="143"/>
      <c r="FZ55" s="143"/>
      <c r="GA55" s="143"/>
      <c r="GB55" s="143"/>
      <c r="GC55" s="143"/>
      <c r="GD55" s="143"/>
      <c r="GE55" s="143"/>
      <c r="GF55" s="143"/>
      <c r="GG55" s="143"/>
      <c r="GH55" s="143"/>
      <c r="GI55" s="143"/>
      <c r="GJ55" s="143"/>
      <c r="GK55" s="143"/>
      <c r="GL55" s="143"/>
      <c r="GM55" s="143"/>
      <c r="GN55" s="143"/>
      <c r="GO55" s="143"/>
      <c r="GP55" s="143"/>
      <c r="GQ55" s="143"/>
      <c r="GR55" s="143"/>
      <c r="GS55" s="143"/>
      <c r="GT55" s="143"/>
      <c r="GU55" s="143"/>
      <c r="GV55" s="143"/>
      <c r="GW55" s="143"/>
      <c r="GX55" s="143"/>
    </row>
    <row r="56" spans="1:26" ht="12.75" customHeight="1">
      <c r="A56" s="335"/>
      <c r="B56" s="272"/>
      <c r="C56" s="391" t="s">
        <v>63</v>
      </c>
      <c r="D56" s="391"/>
      <c r="E56" s="391"/>
      <c r="F56" s="184" t="s">
        <v>48</v>
      </c>
      <c r="G56" s="156">
        <f>'3.3'!G56/'2.3'!G56</f>
        <v>1.0287100687424182</v>
      </c>
      <c r="H56" s="156">
        <f>'3.3'!H56/'2.3'!H56</f>
        <v>0.976632394178128</v>
      </c>
      <c r="I56" s="107">
        <f t="shared" si="0"/>
        <v>-0.052077674564290244</v>
      </c>
      <c r="J56" s="455"/>
      <c r="K56" s="455"/>
      <c r="L56" s="458"/>
      <c r="N56" s="373"/>
      <c r="O56" s="433"/>
      <c r="P56" s="375"/>
      <c r="Q56" s="383" t="s">
        <v>63</v>
      </c>
      <c r="R56" s="384"/>
      <c r="S56" s="385"/>
      <c r="T56" s="184" t="s">
        <v>48</v>
      </c>
      <c r="U56" s="156">
        <f>'3.3'!U56/'2.3'!U56</f>
        <v>1.1273002268716914</v>
      </c>
      <c r="V56" s="156">
        <f>'3.3'!V56/'2.3'!V56</f>
        <v>0.9504376772284552</v>
      </c>
      <c r="W56" s="107">
        <f t="shared" si="1"/>
        <v>-0.17686254964323622</v>
      </c>
      <c r="X56" s="455"/>
      <c r="Y56" s="455"/>
      <c r="Z56" s="458"/>
    </row>
    <row r="57" spans="1:26" ht="12.75" customHeight="1" thickBot="1">
      <c r="A57" s="336"/>
      <c r="B57" s="294"/>
      <c r="C57" s="392" t="s">
        <v>67</v>
      </c>
      <c r="D57" s="392"/>
      <c r="E57" s="392"/>
      <c r="F57" s="185" t="s">
        <v>50</v>
      </c>
      <c r="G57" s="158">
        <f>'3.3'!G57/'2.3'!G57</f>
        <v>1.0365002683843263</v>
      </c>
      <c r="H57" s="158">
        <f>'3.3'!H57/'2.3'!H57</f>
        <v>0.9603901862252439</v>
      </c>
      <c r="I57" s="130">
        <f t="shared" si="0"/>
        <v>-0.07611008215908244</v>
      </c>
      <c r="J57" s="456"/>
      <c r="K57" s="456"/>
      <c r="L57" s="459"/>
      <c r="N57" s="377"/>
      <c r="O57" s="378"/>
      <c r="P57" s="379"/>
      <c r="Q57" s="349" t="s">
        <v>67</v>
      </c>
      <c r="R57" s="350"/>
      <c r="S57" s="351"/>
      <c r="T57" s="185" t="s">
        <v>50</v>
      </c>
      <c r="U57" s="158">
        <f>'3.3'!U57/'2.3'!U57</f>
        <v>1.2580975428145942</v>
      </c>
      <c r="V57" s="158">
        <f>'3.3'!V57/'2.3'!V57</f>
        <v>0.919649041791734</v>
      </c>
      <c r="W57" s="130">
        <f t="shared" si="1"/>
        <v>-0.33844850102286017</v>
      </c>
      <c r="X57" s="456"/>
      <c r="Y57" s="456"/>
      <c r="Z57" s="459"/>
    </row>
    <row r="58" spans="1:26" ht="12.75" customHeight="1">
      <c r="A58" s="333" t="s">
        <v>106</v>
      </c>
      <c r="B58" s="334"/>
      <c r="C58" s="340" t="s">
        <v>51</v>
      </c>
      <c r="D58" s="340"/>
      <c r="E58" s="340"/>
      <c r="F58" s="183" t="s">
        <v>52</v>
      </c>
      <c r="G58" s="154">
        <f>'3.3'!G58/'2.3'!G58</f>
        <v>0.9751703992210321</v>
      </c>
      <c r="H58" s="154">
        <f>'3.3'!H58/'2.3'!H58</f>
        <v>0.997127353973827</v>
      </c>
      <c r="I58" s="179">
        <f t="shared" si="0"/>
        <v>0.02195695475279491</v>
      </c>
      <c r="J58" s="454">
        <f>'3.3'!J58/'2.3'!J58</f>
        <v>1.069146149816658</v>
      </c>
      <c r="K58" s="454">
        <f>'3.3'!K58/'2.3'!K58</f>
        <v>0.9564489112227805</v>
      </c>
      <c r="L58" s="457">
        <f>K58-J58</f>
        <v>-0.11269723859387737</v>
      </c>
      <c r="N58" s="370" t="s">
        <v>98</v>
      </c>
      <c r="O58" s="371"/>
      <c r="P58" s="372"/>
      <c r="Q58" s="380" t="s">
        <v>21</v>
      </c>
      <c r="R58" s="381"/>
      <c r="S58" s="382"/>
      <c r="T58" s="183" t="s">
        <v>52</v>
      </c>
      <c r="U58" s="154">
        <f>'3.3'!U58/'2.3'!U58</f>
        <v>1.2630450910889457</v>
      </c>
      <c r="V58" s="154">
        <f>'3.3'!V58/'2.3'!V58</f>
        <v>0.8736048840980636</v>
      </c>
      <c r="W58" s="179">
        <f t="shared" si="1"/>
        <v>-0.3894402069908821</v>
      </c>
      <c r="X58" s="454">
        <f>'3.3'!X58/'2.3'!X58</f>
        <v>0.9749875293949976</v>
      </c>
      <c r="Y58" s="454">
        <f>'3.3'!Y58/'2.3'!Y58</f>
        <v>0.9870288506281991</v>
      </c>
      <c r="Z58" s="457">
        <f>Y58-X58</f>
        <v>0.012041321233201563</v>
      </c>
    </row>
    <row r="59" spans="1:26" ht="12.75" customHeight="1">
      <c r="A59" s="335"/>
      <c r="B59" s="272"/>
      <c r="C59" s="391" t="s">
        <v>21</v>
      </c>
      <c r="D59" s="391"/>
      <c r="E59" s="391"/>
      <c r="F59" s="184" t="s">
        <v>54</v>
      </c>
      <c r="G59" s="156">
        <f>'3.3'!G59/'2.3'!G59</f>
        <v>0.9485798237022527</v>
      </c>
      <c r="H59" s="156">
        <f>'3.3'!H59/'2.3'!H59</f>
        <v>0.9636015325670498</v>
      </c>
      <c r="I59" s="107">
        <f t="shared" si="0"/>
        <v>0.015021708864797145</v>
      </c>
      <c r="J59" s="455"/>
      <c r="K59" s="455"/>
      <c r="L59" s="458"/>
      <c r="N59" s="373"/>
      <c r="O59" s="433"/>
      <c r="P59" s="375"/>
      <c r="Q59" s="383" t="s">
        <v>29</v>
      </c>
      <c r="R59" s="384"/>
      <c r="S59" s="385"/>
      <c r="T59" s="184" t="s">
        <v>54</v>
      </c>
      <c r="U59" s="156">
        <f>'3.3'!U59/'2.3'!U59</f>
        <v>1.1982005632189394</v>
      </c>
      <c r="V59" s="156">
        <f>'3.3'!V59/'2.3'!V59</f>
        <v>1.1134152643285629</v>
      </c>
      <c r="W59" s="107">
        <f t="shared" si="1"/>
        <v>-0.08478529889037656</v>
      </c>
      <c r="X59" s="455"/>
      <c r="Y59" s="455"/>
      <c r="Z59" s="458"/>
    </row>
    <row r="60" spans="1:26" ht="12.75" customHeight="1">
      <c r="A60" s="335"/>
      <c r="B60" s="272"/>
      <c r="C60" s="391" t="s">
        <v>23</v>
      </c>
      <c r="D60" s="391"/>
      <c r="E60" s="391"/>
      <c r="F60" s="184" t="s">
        <v>56</v>
      </c>
      <c r="G60" s="156">
        <f>'3.3'!G60/'2.3'!G60</f>
        <v>1.0316804407713498</v>
      </c>
      <c r="H60" s="156">
        <f>'3.3'!H60/'2.3'!H60</f>
        <v>0.9322723908216136</v>
      </c>
      <c r="I60" s="107">
        <f t="shared" si="0"/>
        <v>-0.09940804994973618</v>
      </c>
      <c r="J60" s="455"/>
      <c r="K60" s="455"/>
      <c r="L60" s="458"/>
      <c r="N60" s="373"/>
      <c r="O60" s="433"/>
      <c r="P60" s="375"/>
      <c r="Q60" s="343" t="s">
        <v>61</v>
      </c>
      <c r="R60" s="344"/>
      <c r="S60" s="345"/>
      <c r="T60" s="184" t="s">
        <v>56</v>
      </c>
      <c r="U60" s="156">
        <f>'3.3'!U60/'2.3'!U60</f>
        <v>1.193301687763713</v>
      </c>
      <c r="V60" s="156">
        <f>'3.3'!V60/'2.3'!V60</f>
        <v>0.9430233552912995</v>
      </c>
      <c r="W60" s="107">
        <f t="shared" si="1"/>
        <v>-0.2502783324724135</v>
      </c>
      <c r="X60" s="455"/>
      <c r="Y60" s="455"/>
      <c r="Z60" s="458"/>
    </row>
    <row r="61" spans="1:26" ht="12.75" customHeight="1" thickBot="1">
      <c r="A61" s="335"/>
      <c r="B61" s="272"/>
      <c r="C61" s="391" t="s">
        <v>29</v>
      </c>
      <c r="D61" s="391"/>
      <c r="E61" s="391"/>
      <c r="F61" s="184" t="s">
        <v>58</v>
      </c>
      <c r="G61" s="156">
        <f>'3.3'!G61/'2.3'!G61</f>
        <v>1.0134924753502854</v>
      </c>
      <c r="H61" s="156">
        <f>'3.3'!H61/'2.3'!H61</f>
        <v>0.9805164682232874</v>
      </c>
      <c r="I61" s="107">
        <f t="shared" si="0"/>
        <v>-0.032976007126998</v>
      </c>
      <c r="J61" s="455"/>
      <c r="K61" s="455"/>
      <c r="L61" s="458"/>
      <c r="N61" s="377"/>
      <c r="O61" s="378"/>
      <c r="P61" s="379"/>
      <c r="Q61" s="352" t="s">
        <v>65</v>
      </c>
      <c r="R61" s="353"/>
      <c r="S61" s="354"/>
      <c r="T61" s="185" t="s">
        <v>58</v>
      </c>
      <c r="U61" s="158">
        <f>'3.3'!U61/'2.3'!U61</f>
        <v>1.3026290902212976</v>
      </c>
      <c r="V61" s="158">
        <f>'3.3'!V61/'2.3'!V61</f>
        <v>0.9141962188164224</v>
      </c>
      <c r="W61" s="130">
        <f t="shared" si="1"/>
        <v>-0.38843287140487515</v>
      </c>
      <c r="X61" s="456"/>
      <c r="Y61" s="456"/>
      <c r="Z61" s="459"/>
    </row>
    <row r="62" spans="1:26" ht="12.75" customHeight="1" thickBot="1">
      <c r="A62" s="336"/>
      <c r="B62" s="294"/>
      <c r="C62" s="392" t="s">
        <v>61</v>
      </c>
      <c r="D62" s="392"/>
      <c r="E62" s="392"/>
      <c r="F62" s="185" t="s">
        <v>60</v>
      </c>
      <c r="G62" s="158">
        <f>'3.3'!G62/'2.3'!G62</f>
        <v>1.0417469492614002</v>
      </c>
      <c r="H62" s="158">
        <f>'3.3'!H62/'2.3'!H62</f>
        <v>0.9971466198419666</v>
      </c>
      <c r="I62" s="130">
        <f t="shared" si="0"/>
        <v>-0.04460032941943359</v>
      </c>
      <c r="J62" s="456"/>
      <c r="K62" s="456"/>
      <c r="L62" s="459"/>
      <c r="N62" s="370" t="s">
        <v>96</v>
      </c>
      <c r="O62" s="371"/>
      <c r="P62" s="372"/>
      <c r="Q62" s="346" t="s">
        <v>43</v>
      </c>
      <c r="R62" s="347"/>
      <c r="S62" s="348"/>
      <c r="T62" s="183" t="s">
        <v>60</v>
      </c>
      <c r="U62" s="154">
        <f>'3.3'!U62/'2.3'!U62</f>
        <v>1.182274947662247</v>
      </c>
      <c r="V62" s="154">
        <f>'3.3'!V62/'2.3'!V62</f>
        <v>0.9444538003817222</v>
      </c>
      <c r="W62" s="179">
        <f t="shared" si="1"/>
        <v>-0.23782114728052473</v>
      </c>
      <c r="X62" s="454">
        <f>'3.3'!X62/'2.3'!X62</f>
        <v>0.9916427399507793</v>
      </c>
      <c r="Y62" s="454">
        <f>'3.3'!Y62/'2.3'!Y62</f>
        <v>0.8950044774210055</v>
      </c>
      <c r="Z62" s="457">
        <f>Y62-X62</f>
        <v>-0.09663826252977381</v>
      </c>
    </row>
    <row r="63" spans="1:26" ht="12.75" customHeight="1">
      <c r="A63" s="333" t="s">
        <v>105</v>
      </c>
      <c r="B63" s="334"/>
      <c r="C63" s="376" t="s">
        <v>43</v>
      </c>
      <c r="D63" s="376"/>
      <c r="E63" s="376"/>
      <c r="F63" s="183" t="s">
        <v>62</v>
      </c>
      <c r="G63" s="154">
        <f>'3.3'!G63/'2.3'!G63</f>
        <v>1.0217809096732864</v>
      </c>
      <c r="H63" s="154">
        <f>'3.3'!H63/'2.3'!H63</f>
        <v>0.9891500904159132</v>
      </c>
      <c r="I63" s="179">
        <f t="shared" si="0"/>
        <v>-0.03263081925737321</v>
      </c>
      <c r="J63" s="454">
        <f>'3.3'!J63/'2.3'!J63</f>
        <v>1.0340447154471544</v>
      </c>
      <c r="K63" s="454">
        <f>'3.3'!K63/'2.3'!K63</f>
        <v>0.9909429941395844</v>
      </c>
      <c r="L63" s="457">
        <f>K63-J63</f>
        <v>-0.04310172130756995</v>
      </c>
      <c r="N63" s="373"/>
      <c r="O63" s="433"/>
      <c r="P63" s="375"/>
      <c r="Q63" s="343" t="s">
        <v>23</v>
      </c>
      <c r="R63" s="344"/>
      <c r="S63" s="345"/>
      <c r="T63" s="184" t="s">
        <v>62</v>
      </c>
      <c r="U63" s="156">
        <f>'3.3'!U63/'2.3'!U63</f>
        <v>1.2414090996352467</v>
      </c>
      <c r="V63" s="156">
        <f>'3.3'!V63/'2.3'!V63</f>
        <v>0.9463226038482287</v>
      </c>
      <c r="W63" s="107">
        <f t="shared" si="1"/>
        <v>-0.29508649578701796</v>
      </c>
      <c r="X63" s="455"/>
      <c r="Y63" s="455"/>
      <c r="Z63" s="458"/>
    </row>
    <row r="64" spans="1:26" ht="12.75" customHeight="1">
      <c r="A64" s="335"/>
      <c r="B64" s="272"/>
      <c r="C64" s="341" t="s">
        <v>31</v>
      </c>
      <c r="D64" s="341"/>
      <c r="E64" s="341"/>
      <c r="F64" s="184" t="s">
        <v>64</v>
      </c>
      <c r="G64" s="156">
        <f>'3.3'!G64/'2.3'!G64</f>
        <v>0.9106683804627249</v>
      </c>
      <c r="H64" s="156">
        <f>'3.3'!H64/'2.3'!H64</f>
        <v>1.003855421686747</v>
      </c>
      <c r="I64" s="107">
        <f t="shared" si="0"/>
        <v>0.0931870412240221</v>
      </c>
      <c r="J64" s="455"/>
      <c r="K64" s="455"/>
      <c r="L64" s="458"/>
      <c r="N64" s="373"/>
      <c r="O64" s="433"/>
      <c r="P64" s="375"/>
      <c r="Q64" s="383" t="s">
        <v>31</v>
      </c>
      <c r="R64" s="384"/>
      <c r="S64" s="385"/>
      <c r="T64" s="184" t="s">
        <v>64</v>
      </c>
      <c r="U64" s="156">
        <f>'3.3'!U64/'2.3'!U64</f>
        <v>1.1269477543538038</v>
      </c>
      <c r="V64" s="156">
        <f>'3.3'!V64/'2.3'!V64</f>
        <v>0.9750191791331032</v>
      </c>
      <c r="W64" s="107">
        <f t="shared" si="1"/>
        <v>-0.15192857522070058</v>
      </c>
      <c r="X64" s="455"/>
      <c r="Y64" s="455"/>
      <c r="Z64" s="458"/>
    </row>
    <row r="65" spans="1:26" ht="12.75" customHeight="1">
      <c r="A65" s="335"/>
      <c r="B65" s="272"/>
      <c r="C65" s="341" t="s">
        <v>35</v>
      </c>
      <c r="D65" s="341"/>
      <c r="E65" s="341"/>
      <c r="F65" s="184" t="s">
        <v>66</v>
      </c>
      <c r="G65" s="156">
        <f>'3.3'!G65/'2.3'!G65</f>
        <v>1.0190174326465926</v>
      </c>
      <c r="H65" s="156">
        <f>'3.3'!H65/'2.3'!H65</f>
        <v>1.0008643042350907</v>
      </c>
      <c r="I65" s="107">
        <f t="shared" si="0"/>
        <v>-0.018153128411501962</v>
      </c>
      <c r="J65" s="455"/>
      <c r="K65" s="455"/>
      <c r="L65" s="458"/>
      <c r="N65" s="373"/>
      <c r="O65" s="433"/>
      <c r="P65" s="375"/>
      <c r="Q65" s="383" t="s">
        <v>35</v>
      </c>
      <c r="R65" s="384"/>
      <c r="S65" s="385"/>
      <c r="T65" s="184" t="s">
        <v>66</v>
      </c>
      <c r="U65" s="156">
        <f>'3.3'!U65/'2.3'!U65</f>
        <v>1.1981809478219243</v>
      </c>
      <c r="V65" s="156">
        <f>'3.3'!V65/'2.3'!V65</f>
        <v>0.9252669039145908</v>
      </c>
      <c r="W65" s="107">
        <f t="shared" si="1"/>
        <v>-0.27291404390733354</v>
      </c>
      <c r="X65" s="455"/>
      <c r="Y65" s="455"/>
      <c r="Z65" s="458"/>
    </row>
    <row r="66" spans="1:26" ht="12.75" customHeight="1">
      <c r="A66" s="335"/>
      <c r="B66" s="272"/>
      <c r="C66" s="341" t="s">
        <v>55</v>
      </c>
      <c r="D66" s="341"/>
      <c r="E66" s="341"/>
      <c r="F66" s="184" t="s">
        <v>68</v>
      </c>
      <c r="G66" s="156">
        <f>'3.3'!G66/'2.3'!G66</f>
        <v>0.9820205479452054</v>
      </c>
      <c r="H66" s="156">
        <f>'3.3'!H66/'2.3'!H66</f>
        <v>1.0525587828492393</v>
      </c>
      <c r="I66" s="107">
        <f t="shared" si="0"/>
        <v>0.07053823490403388</v>
      </c>
      <c r="J66" s="455"/>
      <c r="K66" s="455"/>
      <c r="L66" s="458"/>
      <c r="N66" s="373"/>
      <c r="O66" s="433"/>
      <c r="P66" s="375"/>
      <c r="Q66" s="383" t="s">
        <v>51</v>
      </c>
      <c r="R66" s="384"/>
      <c r="S66" s="385"/>
      <c r="T66" s="184" t="s">
        <v>68</v>
      </c>
      <c r="U66" s="156">
        <f>'3.3'!U66/'2.3'!U66</f>
        <v>0.8682198702177898</v>
      </c>
      <c r="V66" s="156">
        <f>'3.3'!V66/'2.3'!V66</f>
        <v>1.1241247696762307</v>
      </c>
      <c r="W66" s="107">
        <f t="shared" si="1"/>
        <v>0.25590489945844086</v>
      </c>
      <c r="X66" s="455"/>
      <c r="Y66" s="455"/>
      <c r="Z66" s="458"/>
    </row>
    <row r="67" spans="1:26" ht="12.75" customHeight="1" thickBot="1">
      <c r="A67" s="336"/>
      <c r="B67" s="294"/>
      <c r="C67" s="393" t="s">
        <v>65</v>
      </c>
      <c r="D67" s="393"/>
      <c r="E67" s="393"/>
      <c r="F67" s="185" t="s">
        <v>70</v>
      </c>
      <c r="G67" s="158">
        <f>'3.3'!G67/'2.3'!G67</f>
        <v>1.006872852233677</v>
      </c>
      <c r="H67" s="158">
        <f>'3.3'!H67/'2.3'!H67</f>
        <v>0.9742967992240543</v>
      </c>
      <c r="I67" s="130">
        <f t="shared" si="0"/>
        <v>-0.03257605300962263</v>
      </c>
      <c r="J67" s="456"/>
      <c r="K67" s="456"/>
      <c r="L67" s="459"/>
      <c r="N67" s="377"/>
      <c r="O67" s="378"/>
      <c r="P67" s="379"/>
      <c r="Q67" s="349" t="s">
        <v>55</v>
      </c>
      <c r="R67" s="350"/>
      <c r="S67" s="351"/>
      <c r="T67" s="185" t="s">
        <v>70</v>
      </c>
      <c r="U67" s="158">
        <f>'3.3'!U67/'2.3'!U67</f>
        <v>1.1869948567229978</v>
      </c>
      <c r="V67" s="158">
        <f>'3.3'!V67/'2.3'!V67</f>
        <v>0.9596402954715769</v>
      </c>
      <c r="W67" s="130">
        <f t="shared" si="1"/>
        <v>-0.22735456125142084</v>
      </c>
      <c r="X67" s="456"/>
      <c r="Y67" s="456"/>
      <c r="Z67" s="459"/>
    </row>
    <row r="68" spans="1:26" ht="12.75">
      <c r="A68" s="461" t="s">
        <v>4</v>
      </c>
      <c r="B68" s="462"/>
      <c r="C68" s="462"/>
      <c r="D68" s="462"/>
      <c r="E68" s="463"/>
      <c r="F68" s="258" t="s">
        <v>94</v>
      </c>
      <c r="G68" s="257">
        <f>'3.3'!G68/'2.3'!G68</f>
        <v>0.9964791854000178</v>
      </c>
      <c r="H68" s="257">
        <f>'3.3'!H68/'2.3'!H68</f>
        <v>0.9782830348136637</v>
      </c>
      <c r="I68" s="173">
        <f>H68-G68</f>
        <v>-0.018196150586354043</v>
      </c>
      <c r="J68" s="257">
        <f>'3.3'!J68/'2.3'!J68</f>
        <v>1.0192654676677726</v>
      </c>
      <c r="K68" s="257">
        <f>'3.3'!K68/'2.3'!K68</f>
        <v>0.9627165659747525</v>
      </c>
      <c r="L68" s="173">
        <f>K68-J68</f>
        <v>-0.05654890169302007</v>
      </c>
      <c r="N68" s="464" t="s">
        <v>4</v>
      </c>
      <c r="O68" s="464"/>
      <c r="P68" s="464"/>
      <c r="Q68" s="464"/>
      <c r="R68" s="464"/>
      <c r="S68" s="464"/>
      <c r="T68" s="258" t="s">
        <v>94</v>
      </c>
      <c r="U68" s="257">
        <f>'3.3'!U68/'2.3'!U68</f>
        <v>1.1511892062193578</v>
      </c>
      <c r="V68" s="257">
        <f>'3.3'!V68/'2.3'!V68</f>
        <v>0.9216284955338441</v>
      </c>
      <c r="W68" s="173">
        <f>V68-U68</f>
        <v>-0.22956071068551376</v>
      </c>
      <c r="X68" s="257">
        <f>'3.3'!X68/'2.3'!X68</f>
        <v>0.9921941117317323</v>
      </c>
      <c r="Y68" s="257">
        <f>'3.3'!Y68/'2.3'!Y68</f>
        <v>0.9896519235802146</v>
      </c>
      <c r="Z68" s="173">
        <f>Y68-X68</f>
        <v>-0.0025421881515177436</v>
      </c>
    </row>
    <row r="69" ht="30" customHeight="1"/>
    <row r="70" spans="1:17" s="25" customFormat="1" ht="12.75" customHeight="1">
      <c r="A70" s="178" t="s">
        <v>215</v>
      </c>
      <c r="B70" s="71"/>
      <c r="C70" s="71"/>
      <c r="D70" s="71"/>
      <c r="E70" s="71"/>
      <c r="F70" s="71"/>
      <c r="I70" s="460" t="s">
        <v>170</v>
      </c>
      <c r="J70" s="460"/>
      <c r="K70" s="460"/>
      <c r="L70" s="460"/>
      <c r="M70" s="460"/>
      <c r="N70" s="460"/>
      <c r="O70" s="71"/>
      <c r="Q70" s="25" t="s">
        <v>216</v>
      </c>
    </row>
    <row r="71" spans="1:17" s="25" customFormat="1" ht="12.75">
      <c r="A71" s="178" t="s">
        <v>217</v>
      </c>
      <c r="B71" s="71"/>
      <c r="C71" s="71"/>
      <c r="D71" s="71"/>
      <c r="E71" s="71"/>
      <c r="F71" s="71"/>
      <c r="G71" s="26"/>
      <c r="H71" s="71"/>
      <c r="I71" s="443" t="s">
        <v>221</v>
      </c>
      <c r="J71" s="443"/>
      <c r="K71" s="443"/>
      <c r="L71" s="443"/>
      <c r="M71" s="443"/>
      <c r="N71" s="443"/>
      <c r="O71" s="71"/>
      <c r="Q71" s="63" t="s">
        <v>169</v>
      </c>
    </row>
    <row r="72" spans="1:17" s="25" customFormat="1" ht="12.75" customHeight="1">
      <c r="A72" s="178" t="s">
        <v>218</v>
      </c>
      <c r="B72" s="71"/>
      <c r="C72" s="71"/>
      <c r="D72" s="71"/>
      <c r="E72" s="71"/>
      <c r="F72" s="71"/>
      <c r="H72" s="71"/>
      <c r="I72" s="444" t="s">
        <v>222</v>
      </c>
      <c r="J72" s="444"/>
      <c r="K72" s="444"/>
      <c r="L72" s="444"/>
      <c r="M72" s="444"/>
      <c r="N72" s="444"/>
      <c r="O72" s="71"/>
      <c r="Q72" s="64" t="s">
        <v>168</v>
      </c>
    </row>
    <row r="73" spans="7:22" s="25" customFormat="1" ht="12.75">
      <c r="G73" s="62"/>
      <c r="H73" s="62"/>
      <c r="I73" s="445" t="s">
        <v>223</v>
      </c>
      <c r="J73" s="445"/>
      <c r="K73" s="445"/>
      <c r="L73" s="445"/>
      <c r="M73" s="445"/>
      <c r="N73" s="445"/>
      <c r="T73" s="71"/>
      <c r="U73" s="71"/>
      <c r="V73" s="62"/>
    </row>
    <row r="74" spans="7:22" s="25" customFormat="1" ht="12.75">
      <c r="G74" s="62"/>
      <c r="H74" s="62"/>
      <c r="I74" s="446" t="s">
        <v>167</v>
      </c>
      <c r="J74" s="446"/>
      <c r="K74" s="446"/>
      <c r="L74" s="446"/>
      <c r="M74" s="446"/>
      <c r="N74" s="446"/>
      <c r="T74" s="71"/>
      <c r="U74" s="71"/>
      <c r="V74" s="62"/>
    </row>
    <row r="75" spans="1:7" s="25" customFormat="1" ht="12.75" customHeight="1">
      <c r="A75" s="72"/>
      <c r="B75" s="72"/>
      <c r="C75" s="72"/>
      <c r="D75" s="72"/>
      <c r="E75" s="71"/>
      <c r="F75" s="71"/>
      <c r="G75" s="71"/>
    </row>
  </sheetData>
  <sheetProtection/>
  <mergeCells count="151">
    <mergeCell ref="Z49:Z50"/>
    <mergeCell ref="Y49:Y50"/>
    <mergeCell ref="X49:X50"/>
    <mergeCell ref="L48:L49"/>
    <mergeCell ref="K48:K49"/>
    <mergeCell ref="L58:L62"/>
    <mergeCell ref="K58:K62"/>
    <mergeCell ref="Z46:Z48"/>
    <mergeCell ref="Y46:Y48"/>
    <mergeCell ref="Q62:S62"/>
    <mergeCell ref="C65:E65"/>
    <mergeCell ref="N68:S68"/>
    <mergeCell ref="C54:E54"/>
    <mergeCell ref="C61:E61"/>
    <mergeCell ref="Z54:Z57"/>
    <mergeCell ref="Y54:Y57"/>
    <mergeCell ref="J45:J47"/>
    <mergeCell ref="L53:L57"/>
    <mergeCell ref="A68:E68"/>
    <mergeCell ref="A58:B62"/>
    <mergeCell ref="C58:E58"/>
    <mergeCell ref="C59:E59"/>
    <mergeCell ref="C57:E57"/>
    <mergeCell ref="C55:E55"/>
    <mergeCell ref="A63:B67"/>
    <mergeCell ref="J58:J62"/>
    <mergeCell ref="L63:L67"/>
    <mergeCell ref="K63:K67"/>
    <mergeCell ref="Q60:S60"/>
    <mergeCell ref="N58:P61"/>
    <mergeCell ref="I70:N70"/>
    <mergeCell ref="C60:E60"/>
    <mergeCell ref="C62:E62"/>
    <mergeCell ref="N62:P67"/>
    <mergeCell ref="Z51:Z53"/>
    <mergeCell ref="Y51:Y53"/>
    <mergeCell ref="X51:X53"/>
    <mergeCell ref="X58:X61"/>
    <mergeCell ref="X54:X57"/>
    <mergeCell ref="C66:E66"/>
    <mergeCell ref="C64:E64"/>
    <mergeCell ref="Q64:S64"/>
    <mergeCell ref="J63:J67"/>
    <mergeCell ref="C63:E63"/>
    <mergeCell ref="Q59:S59"/>
    <mergeCell ref="Q61:S61"/>
    <mergeCell ref="Q58:S58"/>
    <mergeCell ref="Q63:S63"/>
    <mergeCell ref="X62:X67"/>
    <mergeCell ref="Z58:Z61"/>
    <mergeCell ref="Y58:Y61"/>
    <mergeCell ref="Z62:Z67"/>
    <mergeCell ref="Y62:Y67"/>
    <mergeCell ref="Z41:Z42"/>
    <mergeCell ref="X43:X45"/>
    <mergeCell ref="Y43:Y45"/>
    <mergeCell ref="Z43:Z45"/>
    <mergeCell ref="L41:L44"/>
    <mergeCell ref="K41:K44"/>
    <mergeCell ref="Y41:Y42"/>
    <mergeCell ref="K45:K47"/>
    <mergeCell ref="X46:X48"/>
    <mergeCell ref="L45:L47"/>
    <mergeCell ref="X41:X42"/>
    <mergeCell ref="J41:J44"/>
    <mergeCell ref="K53:K57"/>
    <mergeCell ref="J53:J57"/>
    <mergeCell ref="L50:L52"/>
    <mergeCell ref="Q66:S66"/>
    <mergeCell ref="Q53:S53"/>
    <mergeCell ref="Q65:S65"/>
    <mergeCell ref="Q56:S56"/>
    <mergeCell ref="N54:P57"/>
    <mergeCell ref="C67:E67"/>
    <mergeCell ref="Q67:S67"/>
    <mergeCell ref="C56:E56"/>
    <mergeCell ref="C49:E49"/>
    <mergeCell ref="N49:P50"/>
    <mergeCell ref="Q49:S49"/>
    <mergeCell ref="K50:K52"/>
    <mergeCell ref="J50:J52"/>
    <mergeCell ref="J48:J49"/>
    <mergeCell ref="C53:E53"/>
    <mergeCell ref="A50:B52"/>
    <mergeCell ref="C50:E50"/>
    <mergeCell ref="Q50:S50"/>
    <mergeCell ref="C51:E51"/>
    <mergeCell ref="N51:P53"/>
    <mergeCell ref="Q51:S51"/>
    <mergeCell ref="C52:E52"/>
    <mergeCell ref="A53:B57"/>
    <mergeCell ref="Q54:S54"/>
    <mergeCell ref="Q57:S57"/>
    <mergeCell ref="A45:B47"/>
    <mergeCell ref="C45:E45"/>
    <mergeCell ref="Q45:S45"/>
    <mergeCell ref="C46:E46"/>
    <mergeCell ref="N46:P48"/>
    <mergeCell ref="Q46:S46"/>
    <mergeCell ref="C47:E47"/>
    <mergeCell ref="Q47:S47"/>
    <mergeCell ref="A48:B49"/>
    <mergeCell ref="C48:E48"/>
    <mergeCell ref="A41:B44"/>
    <mergeCell ref="C41:E41"/>
    <mergeCell ref="N41:P42"/>
    <mergeCell ref="Q41:S41"/>
    <mergeCell ref="C42:E42"/>
    <mergeCell ref="Q42:S42"/>
    <mergeCell ref="C43:E43"/>
    <mergeCell ref="N43:P45"/>
    <mergeCell ref="Q43:S43"/>
    <mergeCell ref="C44:E44"/>
    <mergeCell ref="U5:W5"/>
    <mergeCell ref="X5:Z5"/>
    <mergeCell ref="A40:B40"/>
    <mergeCell ref="C40:E40"/>
    <mergeCell ref="N40:P40"/>
    <mergeCell ref="Q40:S40"/>
    <mergeCell ref="T37:T39"/>
    <mergeCell ref="U37:Z37"/>
    <mergeCell ref="U38:W38"/>
    <mergeCell ref="X38:Z38"/>
    <mergeCell ref="Y1:Z1"/>
    <mergeCell ref="A2:Z2"/>
    <mergeCell ref="A4:A6"/>
    <mergeCell ref="B4:B6"/>
    <mergeCell ref="C4:N4"/>
    <mergeCell ref="O4:Z4"/>
    <mergeCell ref="O5:Q5"/>
    <mergeCell ref="R5:T5"/>
    <mergeCell ref="C5:E5"/>
    <mergeCell ref="F5:H5"/>
    <mergeCell ref="I5:K5"/>
    <mergeCell ref="L5:N5"/>
    <mergeCell ref="A37:B39"/>
    <mergeCell ref="C37:E39"/>
    <mergeCell ref="F37:F39"/>
    <mergeCell ref="G37:L37"/>
    <mergeCell ref="N37:P39"/>
    <mergeCell ref="G38:I38"/>
    <mergeCell ref="I71:N71"/>
    <mergeCell ref="I72:N72"/>
    <mergeCell ref="I73:N73"/>
    <mergeCell ref="I74:N74"/>
    <mergeCell ref="Q37:S39"/>
    <mergeCell ref="J38:L38"/>
    <mergeCell ref="Q44:S44"/>
    <mergeCell ref="Q48:S48"/>
    <mergeCell ref="Q52:S52"/>
    <mergeCell ref="Q55:S55"/>
  </mergeCells>
  <conditionalFormatting sqref="E8:E35 H8:H35 K8:K35 N8:N35 Q8:Q35 T8:T35 W8:W35 Z8:Z35 I41:I68 L41:L68 W41:W68 Z41:Z68">
    <cfRule type="cellIs" priority="11" dxfId="117" operator="greaterThan" stopIfTrue="1">
      <formula>0</formula>
    </cfRule>
    <cfRule type="cellIs" priority="12" dxfId="118" operator="lessThan" stopIfTrue="1">
      <formula>0</formula>
    </cfRule>
  </conditionalFormatting>
  <conditionalFormatting sqref="C8:D34 F8:G34 I8:J34 L8:M34 O8:P34 R8:S34 X8:Y34 G41:H68 J41:K68 U41:V68 X41:Y68 U8:V34">
    <cfRule type="cellIs" priority="13" dxfId="119" operator="greaterThanOrEqual" stopIfTrue="1">
      <formula>1.03</formula>
    </cfRule>
    <cfRule type="cellIs" priority="14" dxfId="120" operator="between" stopIfTrue="1">
      <formula>0.96</formula>
      <formula>1.03</formula>
    </cfRule>
    <cfRule type="cellIs" priority="15" dxfId="121" operator="between" stopIfTrue="1">
      <formula>0.85</formula>
      <formula>0.96</formula>
    </cfRule>
    <cfRule type="cellIs" priority="16" dxfId="122" operator="between" stopIfTrue="1">
      <formula>0.01</formula>
      <formula>0.85</formula>
    </cfRule>
  </conditionalFormatting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63" r:id="rId1"/>
  <rowBreaks count="1" manualBreakCount="1">
    <brk id="35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I52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5" customWidth="1"/>
    <col min="2" max="2" width="35.75390625" style="25" customWidth="1"/>
    <col min="3" max="3" width="3.75390625" style="25" customWidth="1"/>
    <col min="4" max="5" width="25.75390625" style="25" customWidth="1"/>
    <col min="6" max="6" width="3.75390625" style="25" customWidth="1"/>
    <col min="7" max="7" width="9.75390625" style="26" customWidth="1"/>
    <col min="8" max="9" width="9.75390625" style="25" customWidth="1"/>
    <col min="10" max="10" width="7.625" style="25" customWidth="1"/>
    <col min="11" max="11" width="9.125" style="25" customWidth="1"/>
    <col min="12" max="12" width="11.125" style="25" bestFit="1" customWidth="1"/>
    <col min="13" max="16384" width="9.125" style="25" customWidth="1"/>
  </cols>
  <sheetData>
    <row r="1" spans="8:9" ht="12" customHeight="1">
      <c r="H1" s="292" t="s">
        <v>88</v>
      </c>
      <c r="I1" s="292"/>
    </row>
    <row r="2" spans="1:9" ht="32.25" customHeight="1">
      <c r="A2" s="293" t="s">
        <v>173</v>
      </c>
      <c r="B2" s="293"/>
      <c r="C2" s="293"/>
      <c r="D2" s="293"/>
      <c r="E2" s="293"/>
      <c r="F2" s="293"/>
      <c r="G2" s="293"/>
      <c r="H2" s="293"/>
      <c r="I2" s="293"/>
    </row>
    <row r="3" spans="1:9" ht="12.75">
      <c r="A3" s="27"/>
      <c r="B3" s="27"/>
      <c r="C3" s="27"/>
      <c r="D3" s="27"/>
      <c r="E3" s="27"/>
      <c r="F3" s="27"/>
      <c r="G3" s="28"/>
      <c r="H3" s="27"/>
      <c r="I3" s="27"/>
    </row>
    <row r="4" spans="1:9" ht="34.5" customHeight="1">
      <c r="A4" s="276" t="s">
        <v>1</v>
      </c>
      <c r="B4" s="276"/>
      <c r="C4" s="276"/>
      <c r="D4" s="276"/>
      <c r="E4" s="276"/>
      <c r="F4" s="280" t="s">
        <v>0</v>
      </c>
      <c r="G4" s="266">
        <v>2022</v>
      </c>
      <c r="H4" s="282">
        <v>2023</v>
      </c>
      <c r="I4" s="266" t="s">
        <v>162</v>
      </c>
    </row>
    <row r="5" spans="1:9" ht="10.5" customHeight="1">
      <c r="A5" s="276"/>
      <c r="B5" s="276"/>
      <c r="C5" s="276"/>
      <c r="D5" s="276"/>
      <c r="E5" s="276"/>
      <c r="F5" s="281"/>
      <c r="G5" s="275"/>
      <c r="H5" s="283"/>
      <c r="I5" s="275"/>
    </row>
    <row r="6" spans="1:9" ht="14.25" customHeight="1" thickBot="1">
      <c r="A6" s="265" t="s">
        <v>2</v>
      </c>
      <c r="B6" s="265"/>
      <c r="C6" s="265"/>
      <c r="D6" s="265"/>
      <c r="E6" s="265"/>
      <c r="F6" s="29" t="s">
        <v>3</v>
      </c>
      <c r="G6" s="29">
        <v>1</v>
      </c>
      <c r="H6" s="29">
        <v>2</v>
      </c>
      <c r="I6" s="29">
        <v>3</v>
      </c>
    </row>
    <row r="7" spans="1:9" ht="30" customHeight="1" thickBot="1">
      <c r="A7" s="273" t="s">
        <v>74</v>
      </c>
      <c r="B7" s="274"/>
      <c r="C7" s="274"/>
      <c r="D7" s="274"/>
      <c r="E7" s="274"/>
      <c r="F7" s="30">
        <v>1</v>
      </c>
      <c r="G7" s="31">
        <f>G8+G16+G24+G30+G35</f>
        <v>3282175</v>
      </c>
      <c r="H7" s="31">
        <f>H8+H16+H24+H30+H35</f>
        <v>4622827</v>
      </c>
      <c r="I7" s="32">
        <f>H7/G7*100%-100%</f>
        <v>0.40846450905268616</v>
      </c>
    </row>
    <row r="8" spans="1:9" ht="15" customHeight="1">
      <c r="A8" s="278" t="s">
        <v>5</v>
      </c>
      <c r="B8" s="275" t="s">
        <v>72</v>
      </c>
      <c r="C8" s="277" t="s">
        <v>4</v>
      </c>
      <c r="D8" s="277"/>
      <c r="E8" s="277"/>
      <c r="F8" s="33">
        <v>2</v>
      </c>
      <c r="G8" s="34">
        <f>G10+G12+G14</f>
        <v>573274</v>
      </c>
      <c r="H8" s="35">
        <f>H10+H12+H14</f>
        <v>829346</v>
      </c>
      <c r="I8" s="36">
        <f>H8/G8*100%-100%</f>
        <v>0.446683435843942</v>
      </c>
    </row>
    <row r="9" spans="1:9" ht="12.75">
      <c r="A9" s="278"/>
      <c r="B9" s="276"/>
      <c r="C9" s="270" t="s">
        <v>5</v>
      </c>
      <c r="D9" s="272" t="s">
        <v>6</v>
      </c>
      <c r="E9" s="272"/>
      <c r="F9" s="37">
        <v>3</v>
      </c>
      <c r="G9" s="38">
        <f>G11+G13+G15</f>
        <v>512882</v>
      </c>
      <c r="H9" s="39">
        <f>H11+H13+H15</f>
        <v>609822</v>
      </c>
      <c r="I9" s="40">
        <f aca="true" t="shared" si="0" ref="I9:I48">H9/G9*100%-100%</f>
        <v>0.18901033766051456</v>
      </c>
    </row>
    <row r="10" spans="1:9" ht="12.75">
      <c r="A10" s="278"/>
      <c r="B10" s="276"/>
      <c r="C10" s="270"/>
      <c r="D10" s="286" t="s">
        <v>7</v>
      </c>
      <c r="E10" s="41" t="s">
        <v>8</v>
      </c>
      <c r="F10" s="37">
        <v>4</v>
      </c>
      <c r="G10" s="42">
        <v>32301</v>
      </c>
      <c r="H10" s="43">
        <v>33469</v>
      </c>
      <c r="I10" s="40">
        <f t="shared" si="0"/>
        <v>0.036159871211417505</v>
      </c>
    </row>
    <row r="11" spans="1:9" ht="12.75">
      <c r="A11" s="278"/>
      <c r="B11" s="276"/>
      <c r="C11" s="270"/>
      <c r="D11" s="286"/>
      <c r="E11" s="44" t="s">
        <v>6</v>
      </c>
      <c r="F11" s="37">
        <v>5</v>
      </c>
      <c r="G11" s="42">
        <v>28786</v>
      </c>
      <c r="H11" s="43">
        <v>29948</v>
      </c>
      <c r="I11" s="40">
        <f t="shared" si="0"/>
        <v>0.040366844994094375</v>
      </c>
    </row>
    <row r="12" spans="1:9" ht="12.75">
      <c r="A12" s="278"/>
      <c r="B12" s="276"/>
      <c r="C12" s="270"/>
      <c r="D12" s="286" t="s">
        <v>79</v>
      </c>
      <c r="E12" s="41" t="s">
        <v>8</v>
      </c>
      <c r="F12" s="37">
        <v>6</v>
      </c>
      <c r="G12" s="42">
        <v>537963</v>
      </c>
      <c r="H12" s="43">
        <v>726153</v>
      </c>
      <c r="I12" s="40">
        <f t="shared" si="0"/>
        <v>0.3498195972585476</v>
      </c>
    </row>
    <row r="13" spans="1:9" ht="12.75">
      <c r="A13" s="278"/>
      <c r="B13" s="276"/>
      <c r="C13" s="270"/>
      <c r="D13" s="286"/>
      <c r="E13" s="44" t="s">
        <v>6</v>
      </c>
      <c r="F13" s="37">
        <v>7</v>
      </c>
      <c r="G13" s="42">
        <v>484048</v>
      </c>
      <c r="H13" s="43">
        <v>579853</v>
      </c>
      <c r="I13" s="40">
        <f t="shared" si="0"/>
        <v>0.197924585991472</v>
      </c>
    </row>
    <row r="14" spans="1:9" ht="12.75">
      <c r="A14" s="278"/>
      <c r="B14" s="276"/>
      <c r="C14" s="270"/>
      <c r="D14" s="286" t="s">
        <v>10</v>
      </c>
      <c r="E14" s="41" t="s">
        <v>8</v>
      </c>
      <c r="F14" s="37">
        <v>8</v>
      </c>
      <c r="G14" s="42">
        <v>3010</v>
      </c>
      <c r="H14" s="43">
        <v>69724</v>
      </c>
      <c r="I14" s="40">
        <f t="shared" si="0"/>
        <v>22.164119601328903</v>
      </c>
    </row>
    <row r="15" spans="1:9" ht="12.75">
      <c r="A15" s="278"/>
      <c r="B15" s="276"/>
      <c r="C15" s="270"/>
      <c r="D15" s="286"/>
      <c r="E15" s="44" t="s">
        <v>6</v>
      </c>
      <c r="F15" s="37">
        <v>9</v>
      </c>
      <c r="G15" s="42">
        <v>48</v>
      </c>
      <c r="H15" s="43">
        <v>21</v>
      </c>
      <c r="I15" s="40">
        <f t="shared" si="0"/>
        <v>-0.5625</v>
      </c>
    </row>
    <row r="16" spans="1:9" ht="12.75">
      <c r="A16" s="278"/>
      <c r="B16" s="266" t="s">
        <v>15</v>
      </c>
      <c r="C16" s="269" t="s">
        <v>4</v>
      </c>
      <c r="D16" s="269"/>
      <c r="E16" s="269"/>
      <c r="F16" s="37">
        <v>10</v>
      </c>
      <c r="G16" s="38">
        <f>G18+G22</f>
        <v>116059</v>
      </c>
      <c r="H16" s="39">
        <f>H18+H22</f>
        <v>242527</v>
      </c>
      <c r="I16" s="40">
        <f t="shared" si="0"/>
        <v>1.0896871418847311</v>
      </c>
    </row>
    <row r="17" spans="1:9" ht="12.75">
      <c r="A17" s="278"/>
      <c r="B17" s="267"/>
      <c r="C17" s="287" t="s">
        <v>5</v>
      </c>
      <c r="D17" s="290" t="s">
        <v>6</v>
      </c>
      <c r="E17" s="291"/>
      <c r="F17" s="37">
        <v>11</v>
      </c>
      <c r="G17" s="38">
        <f>G19+G20+G23</f>
        <v>98694</v>
      </c>
      <c r="H17" s="39">
        <f>H19+H20+H23</f>
        <v>124649</v>
      </c>
      <c r="I17" s="40">
        <f t="shared" si="0"/>
        <v>0.26298457859646995</v>
      </c>
    </row>
    <row r="18" spans="1:9" ht="12.75">
      <c r="A18" s="278"/>
      <c r="B18" s="267"/>
      <c r="C18" s="288"/>
      <c r="D18" s="265" t="s">
        <v>11</v>
      </c>
      <c r="E18" s="45" t="s">
        <v>8</v>
      </c>
      <c r="F18" s="37">
        <v>12</v>
      </c>
      <c r="G18" s="42">
        <v>114076</v>
      </c>
      <c r="H18" s="43">
        <v>221709</v>
      </c>
      <c r="I18" s="40">
        <f t="shared" si="0"/>
        <v>0.9435201094007504</v>
      </c>
    </row>
    <row r="19" spans="1:9" ht="25.5">
      <c r="A19" s="278"/>
      <c r="B19" s="267"/>
      <c r="C19" s="288"/>
      <c r="D19" s="284"/>
      <c r="E19" s="44" t="s">
        <v>83</v>
      </c>
      <c r="F19" s="37">
        <v>13</v>
      </c>
      <c r="G19" s="42">
        <v>13582</v>
      </c>
      <c r="H19" s="43">
        <v>16976</v>
      </c>
      <c r="I19" s="40">
        <f t="shared" si="0"/>
        <v>0.2498895597113826</v>
      </c>
    </row>
    <row r="20" spans="1:9" ht="25.5">
      <c r="A20" s="278"/>
      <c r="B20" s="267"/>
      <c r="C20" s="288"/>
      <c r="D20" s="284"/>
      <c r="E20" s="44" t="s">
        <v>84</v>
      </c>
      <c r="F20" s="37">
        <v>14</v>
      </c>
      <c r="G20" s="42">
        <v>84722</v>
      </c>
      <c r="H20" s="43">
        <v>106763</v>
      </c>
      <c r="I20" s="40">
        <f t="shared" si="0"/>
        <v>0.26015674795212584</v>
      </c>
    </row>
    <row r="21" spans="1:9" ht="38.25">
      <c r="A21" s="278"/>
      <c r="B21" s="267"/>
      <c r="C21" s="288"/>
      <c r="D21" s="285"/>
      <c r="E21" s="44" t="s">
        <v>86</v>
      </c>
      <c r="F21" s="37">
        <v>15</v>
      </c>
      <c r="G21" s="42">
        <v>6086</v>
      </c>
      <c r="H21" s="43">
        <v>6955</v>
      </c>
      <c r="I21" s="40">
        <f t="shared" si="0"/>
        <v>0.1427867236279987</v>
      </c>
    </row>
    <row r="22" spans="1:9" ht="12.75">
      <c r="A22" s="278"/>
      <c r="B22" s="267"/>
      <c r="C22" s="288"/>
      <c r="D22" s="265" t="s">
        <v>13</v>
      </c>
      <c r="E22" s="45" t="s">
        <v>8</v>
      </c>
      <c r="F22" s="37">
        <v>16</v>
      </c>
      <c r="G22" s="42">
        <v>1983</v>
      </c>
      <c r="H22" s="43">
        <v>20818</v>
      </c>
      <c r="I22" s="40">
        <f t="shared" si="0"/>
        <v>9.498234997478567</v>
      </c>
    </row>
    <row r="23" spans="1:9" ht="12.75">
      <c r="A23" s="278"/>
      <c r="B23" s="275"/>
      <c r="C23" s="289"/>
      <c r="D23" s="285"/>
      <c r="E23" s="44" t="s">
        <v>6</v>
      </c>
      <c r="F23" s="37">
        <v>17</v>
      </c>
      <c r="G23" s="42">
        <v>390</v>
      </c>
      <c r="H23" s="43">
        <v>910</v>
      </c>
      <c r="I23" s="40">
        <f t="shared" si="0"/>
        <v>1.3333333333333335</v>
      </c>
    </row>
    <row r="24" spans="1:9" ht="15" customHeight="1">
      <c r="A24" s="278"/>
      <c r="B24" s="266" t="s">
        <v>16</v>
      </c>
      <c r="C24" s="269" t="s">
        <v>4</v>
      </c>
      <c r="D24" s="269"/>
      <c r="E24" s="269"/>
      <c r="F24" s="37">
        <v>18</v>
      </c>
      <c r="G24" s="38">
        <f>G26+G29</f>
        <v>844274</v>
      </c>
      <c r="H24" s="39">
        <f>H26+H29</f>
        <v>1157217</v>
      </c>
      <c r="I24" s="40">
        <f t="shared" si="0"/>
        <v>0.37066521058329416</v>
      </c>
    </row>
    <row r="25" spans="1:9" ht="15" customHeight="1">
      <c r="A25" s="278"/>
      <c r="B25" s="267"/>
      <c r="C25" s="299" t="s">
        <v>5</v>
      </c>
      <c r="D25" s="290" t="s">
        <v>6</v>
      </c>
      <c r="E25" s="291"/>
      <c r="F25" s="37">
        <v>19</v>
      </c>
      <c r="G25" s="209">
        <f>G27</f>
        <v>172215</v>
      </c>
      <c r="H25" s="39">
        <f>H27</f>
        <v>211410</v>
      </c>
      <c r="I25" s="40">
        <f t="shared" si="0"/>
        <v>0.22759341520773457</v>
      </c>
    </row>
    <row r="26" spans="1:9" ht="15" customHeight="1">
      <c r="A26" s="278"/>
      <c r="B26" s="267"/>
      <c r="C26" s="300"/>
      <c r="D26" s="265" t="s">
        <v>7</v>
      </c>
      <c r="E26" s="45" t="s">
        <v>8</v>
      </c>
      <c r="F26" s="37">
        <v>20</v>
      </c>
      <c r="G26" s="42">
        <v>747541</v>
      </c>
      <c r="H26" s="43">
        <v>1003869</v>
      </c>
      <c r="I26" s="40">
        <f t="shared" si="0"/>
        <v>0.34289490476107676</v>
      </c>
    </row>
    <row r="27" spans="1:9" ht="15" customHeight="1">
      <c r="A27" s="278"/>
      <c r="B27" s="267"/>
      <c r="C27" s="300"/>
      <c r="D27" s="284"/>
      <c r="E27" s="44" t="s">
        <v>6</v>
      </c>
      <c r="F27" s="37">
        <v>21</v>
      </c>
      <c r="G27" s="42">
        <v>172215</v>
      </c>
      <c r="H27" s="43">
        <v>211410</v>
      </c>
      <c r="I27" s="40">
        <f t="shared" si="0"/>
        <v>0.22759341520773457</v>
      </c>
    </row>
    <row r="28" spans="1:9" ht="51">
      <c r="A28" s="278"/>
      <c r="B28" s="267"/>
      <c r="C28" s="300"/>
      <c r="D28" s="285"/>
      <c r="E28" s="44" t="s">
        <v>77</v>
      </c>
      <c r="F28" s="37">
        <v>22</v>
      </c>
      <c r="G28" s="42">
        <v>477788</v>
      </c>
      <c r="H28" s="43">
        <v>685691</v>
      </c>
      <c r="I28" s="40">
        <f t="shared" si="0"/>
        <v>0.4351365040561923</v>
      </c>
    </row>
    <row r="29" spans="1:9" ht="15" customHeight="1">
      <c r="A29" s="278"/>
      <c r="B29" s="275"/>
      <c r="C29" s="301"/>
      <c r="D29" s="46" t="s">
        <v>9</v>
      </c>
      <c r="E29" s="45" t="s">
        <v>8</v>
      </c>
      <c r="F29" s="37">
        <v>23</v>
      </c>
      <c r="G29" s="42">
        <v>96733</v>
      </c>
      <c r="H29" s="43">
        <v>153348</v>
      </c>
      <c r="I29" s="40">
        <f t="shared" si="0"/>
        <v>0.5852707969358957</v>
      </c>
    </row>
    <row r="30" spans="1:9" ht="15" customHeight="1">
      <c r="A30" s="278"/>
      <c r="B30" s="266" t="s">
        <v>73</v>
      </c>
      <c r="C30" s="269" t="s">
        <v>4</v>
      </c>
      <c r="D30" s="269"/>
      <c r="E30" s="269"/>
      <c r="F30" s="37">
        <v>24</v>
      </c>
      <c r="G30" s="47">
        <f>G32+G34</f>
        <v>784944</v>
      </c>
      <c r="H30" s="48">
        <f>H32+H34</f>
        <v>1003185</v>
      </c>
      <c r="I30" s="40">
        <f t="shared" si="0"/>
        <v>0.27803384700055034</v>
      </c>
    </row>
    <row r="31" spans="1:9" ht="15" customHeight="1">
      <c r="A31" s="278"/>
      <c r="B31" s="267"/>
      <c r="C31" s="299" t="s">
        <v>5</v>
      </c>
      <c r="D31" s="290" t="s">
        <v>6</v>
      </c>
      <c r="E31" s="291"/>
      <c r="F31" s="37">
        <v>25</v>
      </c>
      <c r="G31" s="47">
        <f>G33</f>
        <v>772047</v>
      </c>
      <c r="H31" s="48">
        <f>H33</f>
        <v>982475</v>
      </c>
      <c r="I31" s="40">
        <f t="shared" si="0"/>
        <v>0.2725585359440552</v>
      </c>
    </row>
    <row r="32" spans="1:9" ht="15" customHeight="1">
      <c r="A32" s="278"/>
      <c r="B32" s="267"/>
      <c r="C32" s="300"/>
      <c r="D32" s="302" t="s">
        <v>7</v>
      </c>
      <c r="E32" s="45" t="s">
        <v>8</v>
      </c>
      <c r="F32" s="37">
        <v>26</v>
      </c>
      <c r="G32" s="42">
        <v>781609</v>
      </c>
      <c r="H32" s="43">
        <v>997328</v>
      </c>
      <c r="I32" s="40">
        <f t="shared" si="0"/>
        <v>0.275993495468962</v>
      </c>
    </row>
    <row r="33" spans="1:9" ht="15" customHeight="1">
      <c r="A33" s="278"/>
      <c r="B33" s="267"/>
      <c r="C33" s="300"/>
      <c r="D33" s="303"/>
      <c r="E33" s="44" t="s">
        <v>6</v>
      </c>
      <c r="F33" s="37">
        <v>27</v>
      </c>
      <c r="G33" s="42">
        <v>772047</v>
      </c>
      <c r="H33" s="43">
        <v>982475</v>
      </c>
      <c r="I33" s="40">
        <f t="shared" si="0"/>
        <v>0.2725585359440552</v>
      </c>
    </row>
    <row r="34" spans="1:9" ht="12.75">
      <c r="A34" s="278"/>
      <c r="B34" s="275"/>
      <c r="C34" s="301"/>
      <c r="D34" s="46" t="s">
        <v>9</v>
      </c>
      <c r="E34" s="45" t="s">
        <v>8</v>
      </c>
      <c r="F34" s="37">
        <v>28</v>
      </c>
      <c r="G34" s="42">
        <v>3335</v>
      </c>
      <c r="H34" s="43">
        <v>5857</v>
      </c>
      <c r="I34" s="40">
        <f t="shared" si="0"/>
        <v>0.7562218890554722</v>
      </c>
    </row>
    <row r="35" spans="1:9" ht="12.75">
      <c r="A35" s="278"/>
      <c r="B35" s="266" t="s">
        <v>17</v>
      </c>
      <c r="C35" s="269" t="s">
        <v>4</v>
      </c>
      <c r="D35" s="269"/>
      <c r="E35" s="269"/>
      <c r="F35" s="37">
        <v>29</v>
      </c>
      <c r="G35" s="38">
        <f>G37+G41</f>
        <v>963624</v>
      </c>
      <c r="H35" s="39">
        <f>H37+H41</f>
        <v>1390552</v>
      </c>
      <c r="I35" s="40">
        <f t="shared" si="0"/>
        <v>0.4430441749063949</v>
      </c>
    </row>
    <row r="36" spans="1:9" ht="12.75">
      <c r="A36" s="278"/>
      <c r="B36" s="267"/>
      <c r="C36" s="270" t="s">
        <v>5</v>
      </c>
      <c r="D36" s="272" t="s">
        <v>6</v>
      </c>
      <c r="E36" s="272"/>
      <c r="F36" s="37">
        <v>30</v>
      </c>
      <c r="G36" s="38">
        <f>G38+G42</f>
        <v>210260</v>
      </c>
      <c r="H36" s="39">
        <f>H38+H42</f>
        <v>384386</v>
      </c>
      <c r="I36" s="40">
        <f t="shared" si="0"/>
        <v>0.8281461048226006</v>
      </c>
    </row>
    <row r="37" spans="1:9" ht="12.75">
      <c r="A37" s="278"/>
      <c r="B37" s="267"/>
      <c r="C37" s="270"/>
      <c r="D37" s="296" t="s">
        <v>7</v>
      </c>
      <c r="E37" s="41" t="s">
        <v>8</v>
      </c>
      <c r="F37" s="37">
        <v>31</v>
      </c>
      <c r="G37" s="42">
        <v>959276</v>
      </c>
      <c r="H37" s="43">
        <v>1383321</v>
      </c>
      <c r="I37" s="40">
        <f t="shared" si="0"/>
        <v>0.4420469187178664</v>
      </c>
    </row>
    <row r="38" spans="1:9" ht="25.5">
      <c r="A38" s="278"/>
      <c r="B38" s="267"/>
      <c r="C38" s="270"/>
      <c r="D38" s="297"/>
      <c r="E38" s="44" t="s">
        <v>83</v>
      </c>
      <c r="F38" s="37">
        <v>32</v>
      </c>
      <c r="G38" s="42">
        <v>209972</v>
      </c>
      <c r="H38" s="43">
        <v>384108</v>
      </c>
      <c r="I38" s="40">
        <f t="shared" si="0"/>
        <v>0.8293296249023678</v>
      </c>
    </row>
    <row r="39" spans="1:9" ht="25.5">
      <c r="A39" s="278"/>
      <c r="B39" s="267"/>
      <c r="C39" s="270"/>
      <c r="D39" s="297"/>
      <c r="E39" s="44" t="s">
        <v>84</v>
      </c>
      <c r="F39" s="37">
        <v>33</v>
      </c>
      <c r="G39" s="42">
        <v>589140</v>
      </c>
      <c r="H39" s="43">
        <v>749024</v>
      </c>
      <c r="I39" s="40">
        <f t="shared" si="0"/>
        <v>0.27138540924058807</v>
      </c>
    </row>
    <row r="40" spans="1:9" ht="25.5">
      <c r="A40" s="278"/>
      <c r="B40" s="267"/>
      <c r="C40" s="270"/>
      <c r="D40" s="298"/>
      <c r="E40" s="44" t="s">
        <v>85</v>
      </c>
      <c r="F40" s="37">
        <v>34</v>
      </c>
      <c r="G40" s="42">
        <v>60287</v>
      </c>
      <c r="H40" s="43">
        <v>83966</v>
      </c>
      <c r="I40" s="40">
        <f t="shared" si="0"/>
        <v>0.39277124421517073</v>
      </c>
    </row>
    <row r="41" spans="1:9" ht="12.75">
      <c r="A41" s="278"/>
      <c r="B41" s="267"/>
      <c r="C41" s="270"/>
      <c r="D41" s="286" t="s">
        <v>9</v>
      </c>
      <c r="E41" s="41" t="s">
        <v>8</v>
      </c>
      <c r="F41" s="37">
        <v>35</v>
      </c>
      <c r="G41" s="49">
        <v>4348</v>
      </c>
      <c r="H41" s="43">
        <v>7231</v>
      </c>
      <c r="I41" s="40">
        <f t="shared" si="0"/>
        <v>0.6630634774609017</v>
      </c>
    </row>
    <row r="42" spans="1:9" ht="13.5" thickBot="1">
      <c r="A42" s="279"/>
      <c r="B42" s="268"/>
      <c r="C42" s="271"/>
      <c r="D42" s="295"/>
      <c r="E42" s="50" t="s">
        <v>6</v>
      </c>
      <c r="F42" s="51">
        <v>36</v>
      </c>
      <c r="G42" s="52">
        <v>288</v>
      </c>
      <c r="H42" s="43">
        <v>278</v>
      </c>
      <c r="I42" s="53">
        <f t="shared" si="0"/>
        <v>-0.03472222222222221</v>
      </c>
    </row>
    <row r="43" spans="1:9" ht="30" customHeight="1" thickBot="1">
      <c r="A43" s="273" t="s">
        <v>76</v>
      </c>
      <c r="B43" s="274"/>
      <c r="C43" s="274"/>
      <c r="D43" s="274"/>
      <c r="E43" s="274"/>
      <c r="F43" s="30">
        <v>37</v>
      </c>
      <c r="G43" s="31">
        <f>SUM(G44:G48)</f>
        <v>300493</v>
      </c>
      <c r="H43" s="31">
        <f>SUM(H44:H48)</f>
        <v>366446</v>
      </c>
      <c r="I43" s="32">
        <f t="shared" si="0"/>
        <v>0.21948265017820723</v>
      </c>
    </row>
    <row r="44" spans="1:9" ht="12.75">
      <c r="A44" s="278" t="s">
        <v>5</v>
      </c>
      <c r="B44" s="54" t="s">
        <v>72</v>
      </c>
      <c r="C44" s="298" t="s">
        <v>10</v>
      </c>
      <c r="D44" s="298"/>
      <c r="E44" s="298"/>
      <c r="F44" s="33">
        <v>38</v>
      </c>
      <c r="G44" s="55">
        <v>129196</v>
      </c>
      <c r="H44" s="56">
        <v>154778</v>
      </c>
      <c r="I44" s="36">
        <f t="shared" si="0"/>
        <v>0.1980092262918356</v>
      </c>
    </row>
    <row r="45" spans="1:9" ht="12.75">
      <c r="A45" s="278"/>
      <c r="B45" s="57" t="s">
        <v>15</v>
      </c>
      <c r="C45" s="272" t="s">
        <v>13</v>
      </c>
      <c r="D45" s="272"/>
      <c r="E45" s="272"/>
      <c r="F45" s="37">
        <v>39</v>
      </c>
      <c r="G45" s="49">
        <v>22315</v>
      </c>
      <c r="H45" s="43">
        <v>29174</v>
      </c>
      <c r="I45" s="40">
        <f t="shared" si="0"/>
        <v>0.3073717230562403</v>
      </c>
    </row>
    <row r="46" spans="1:9" ht="12.75">
      <c r="A46" s="278"/>
      <c r="B46" s="57" t="s">
        <v>16</v>
      </c>
      <c r="C46" s="286" t="s">
        <v>9</v>
      </c>
      <c r="D46" s="286"/>
      <c r="E46" s="286"/>
      <c r="F46" s="37">
        <v>40</v>
      </c>
      <c r="G46" s="49">
        <v>51450</v>
      </c>
      <c r="H46" s="43">
        <v>62915</v>
      </c>
      <c r="I46" s="40">
        <f t="shared" si="0"/>
        <v>0.22283770651117596</v>
      </c>
    </row>
    <row r="47" spans="1:9" ht="15" customHeight="1">
      <c r="A47" s="278"/>
      <c r="B47" s="57" t="s">
        <v>73</v>
      </c>
      <c r="C47" s="272" t="s">
        <v>9</v>
      </c>
      <c r="D47" s="272"/>
      <c r="E47" s="272"/>
      <c r="F47" s="37">
        <v>41</v>
      </c>
      <c r="G47" s="49">
        <v>23142</v>
      </c>
      <c r="H47" s="43">
        <v>31045</v>
      </c>
      <c r="I47" s="40">
        <f t="shared" si="0"/>
        <v>0.3415003024803387</v>
      </c>
    </row>
    <row r="48" spans="1:9" ht="13.5" thickBot="1">
      <c r="A48" s="279"/>
      <c r="B48" s="58" t="s">
        <v>17</v>
      </c>
      <c r="C48" s="294" t="s">
        <v>9</v>
      </c>
      <c r="D48" s="294"/>
      <c r="E48" s="294"/>
      <c r="F48" s="51">
        <v>42</v>
      </c>
      <c r="G48" s="52">
        <v>74390</v>
      </c>
      <c r="H48" s="59">
        <v>88534</v>
      </c>
      <c r="I48" s="53">
        <f t="shared" si="0"/>
        <v>0.19013308240354876</v>
      </c>
    </row>
    <row r="49" ht="30" customHeight="1"/>
    <row r="50" spans="1:7" ht="12.75" customHeight="1">
      <c r="A50" s="60" t="s">
        <v>215</v>
      </c>
      <c r="B50" s="61"/>
      <c r="C50" s="61"/>
      <c r="D50" s="61"/>
      <c r="E50" s="61"/>
      <c r="G50" s="25" t="s">
        <v>216</v>
      </c>
    </row>
    <row r="51" spans="1:7" ht="12.75">
      <c r="A51" s="60" t="s">
        <v>217</v>
      </c>
      <c r="B51" s="61"/>
      <c r="C51" s="61"/>
      <c r="D51" s="61"/>
      <c r="E51" s="61"/>
      <c r="F51" s="62"/>
      <c r="G51" s="63" t="s">
        <v>169</v>
      </c>
    </row>
    <row r="52" spans="1:7" ht="12.75">
      <c r="A52" s="60" t="s">
        <v>218</v>
      </c>
      <c r="B52" s="61"/>
      <c r="C52" s="61"/>
      <c r="D52" s="61"/>
      <c r="E52" s="61"/>
      <c r="F52" s="62"/>
      <c r="G52" s="64" t="s">
        <v>168</v>
      </c>
    </row>
  </sheetData>
  <sheetProtection/>
  <mergeCells count="46">
    <mergeCell ref="C46:E46"/>
    <mergeCell ref="C45:E45"/>
    <mergeCell ref="D32:D33"/>
    <mergeCell ref="D31:E31"/>
    <mergeCell ref="C31:C34"/>
    <mergeCell ref="B30:B34"/>
    <mergeCell ref="C44:E44"/>
    <mergeCell ref="C48:E48"/>
    <mergeCell ref="A43:E43"/>
    <mergeCell ref="D41:D42"/>
    <mergeCell ref="D37:D40"/>
    <mergeCell ref="I4:I5"/>
    <mergeCell ref="C24:E24"/>
    <mergeCell ref="C30:E30"/>
    <mergeCell ref="D22:D23"/>
    <mergeCell ref="D25:E25"/>
    <mergeCell ref="C25:C29"/>
    <mergeCell ref="C16:E16"/>
    <mergeCell ref="C17:C23"/>
    <mergeCell ref="D17:E17"/>
    <mergeCell ref="H1:I1"/>
    <mergeCell ref="A8:A42"/>
    <mergeCell ref="A2:I2"/>
    <mergeCell ref="D10:D11"/>
    <mergeCell ref="D12:D13"/>
    <mergeCell ref="B16:B23"/>
    <mergeCell ref="A44:A48"/>
    <mergeCell ref="A4:E5"/>
    <mergeCell ref="F4:F5"/>
    <mergeCell ref="H4:H5"/>
    <mergeCell ref="D26:D28"/>
    <mergeCell ref="C47:E47"/>
    <mergeCell ref="D9:E9"/>
    <mergeCell ref="D18:D21"/>
    <mergeCell ref="B24:B29"/>
    <mergeCell ref="G4:G5"/>
    <mergeCell ref="A6:E6"/>
    <mergeCell ref="B35:B42"/>
    <mergeCell ref="C35:E35"/>
    <mergeCell ref="C36:C42"/>
    <mergeCell ref="D36:E36"/>
    <mergeCell ref="A7:E7"/>
    <mergeCell ref="B8:B15"/>
    <mergeCell ref="C8:E8"/>
    <mergeCell ref="C9:C15"/>
    <mergeCell ref="D14:D15"/>
  </mergeCells>
  <conditionalFormatting sqref="I7:I48">
    <cfRule type="cellIs" priority="1" dxfId="117" operator="greaterThan" stopIfTrue="1">
      <formula>0</formula>
    </cfRule>
    <cfRule type="cellIs" priority="2" dxfId="118" operator="lessThan" stopIfTrue="1">
      <formula>0</formula>
    </cfRule>
  </conditionalFormatting>
  <printOptions/>
  <pageMargins left="0.3937007874015748" right="0.1968503937007874" top="0.1968503937007874" bottom="0.1968503937007874" header="0.11811023622047245" footer="0.11811023622047245"/>
  <pageSetup fitToHeight="1" fitToWidth="1" horizontalDpi="600" verticalDpi="600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I46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5" customWidth="1"/>
    <col min="2" max="2" width="35.75390625" style="25" customWidth="1"/>
    <col min="3" max="3" width="3.75390625" style="25" customWidth="1"/>
    <col min="4" max="5" width="25.75390625" style="25" customWidth="1"/>
    <col min="6" max="6" width="3.75390625" style="25" customWidth="1"/>
    <col min="7" max="7" width="9.75390625" style="26" customWidth="1"/>
    <col min="8" max="9" width="9.75390625" style="25" customWidth="1"/>
    <col min="10" max="10" width="7.625" style="25" customWidth="1"/>
    <col min="11" max="11" width="9.125" style="25" customWidth="1"/>
    <col min="12" max="12" width="11.125" style="25" bestFit="1" customWidth="1"/>
    <col min="13" max="16384" width="9.125" style="25" customWidth="1"/>
  </cols>
  <sheetData>
    <row r="1" spans="8:9" ht="12" customHeight="1">
      <c r="H1" s="292" t="s">
        <v>89</v>
      </c>
      <c r="I1" s="292"/>
    </row>
    <row r="2" spans="1:9" ht="32.25" customHeight="1">
      <c r="A2" s="293" t="s">
        <v>175</v>
      </c>
      <c r="B2" s="293"/>
      <c r="C2" s="293"/>
      <c r="D2" s="293"/>
      <c r="E2" s="293"/>
      <c r="F2" s="293"/>
      <c r="G2" s="293"/>
      <c r="H2" s="293"/>
      <c r="I2" s="293"/>
    </row>
    <row r="3" spans="1:9" ht="12.75">
      <c r="A3" s="27"/>
      <c r="B3" s="27"/>
      <c r="C3" s="27"/>
      <c r="D3" s="27"/>
      <c r="E3" s="27"/>
      <c r="F3" s="27"/>
      <c r="G3" s="28"/>
      <c r="H3" s="27"/>
      <c r="I3" s="27"/>
    </row>
    <row r="4" spans="1:9" ht="34.5" customHeight="1">
      <c r="A4" s="276" t="s">
        <v>1</v>
      </c>
      <c r="B4" s="276"/>
      <c r="C4" s="276"/>
      <c r="D4" s="276"/>
      <c r="E4" s="276"/>
      <c r="F4" s="280" t="s">
        <v>0</v>
      </c>
      <c r="G4" s="266">
        <v>2022</v>
      </c>
      <c r="H4" s="282">
        <v>2023</v>
      </c>
      <c r="I4" s="266" t="s">
        <v>162</v>
      </c>
    </row>
    <row r="5" spans="1:9" ht="10.5" customHeight="1">
      <c r="A5" s="276"/>
      <c r="B5" s="276"/>
      <c r="C5" s="276"/>
      <c r="D5" s="276"/>
      <c r="E5" s="276"/>
      <c r="F5" s="281"/>
      <c r="G5" s="275"/>
      <c r="H5" s="283"/>
      <c r="I5" s="275"/>
    </row>
    <row r="6" spans="1:9" ht="14.25" customHeight="1" thickBot="1">
      <c r="A6" s="265" t="s">
        <v>2</v>
      </c>
      <c r="B6" s="265"/>
      <c r="C6" s="265"/>
      <c r="D6" s="265"/>
      <c r="E6" s="265"/>
      <c r="F6" s="29" t="s">
        <v>3</v>
      </c>
      <c r="G6" s="29">
        <v>1</v>
      </c>
      <c r="H6" s="29">
        <v>2</v>
      </c>
      <c r="I6" s="29">
        <v>3</v>
      </c>
    </row>
    <row r="7" spans="1:9" ht="30" customHeight="1" thickBot="1">
      <c r="A7" s="273" t="s">
        <v>78</v>
      </c>
      <c r="B7" s="274"/>
      <c r="C7" s="274"/>
      <c r="D7" s="274"/>
      <c r="E7" s="274"/>
      <c r="F7" s="30">
        <v>1</v>
      </c>
      <c r="G7" s="31">
        <f>G8+G21+G25</f>
        <v>3172766</v>
      </c>
      <c r="H7" s="31">
        <f>H8+H21+H25</f>
        <v>4365849</v>
      </c>
      <c r="I7" s="32">
        <f>H7/G7*100%-100%</f>
        <v>0.3760387623921839</v>
      </c>
    </row>
    <row r="8" spans="1:9" ht="12.75">
      <c r="A8" s="317" t="s">
        <v>87</v>
      </c>
      <c r="B8" s="309" t="s">
        <v>7</v>
      </c>
      <c r="C8" s="318" t="s">
        <v>4</v>
      </c>
      <c r="D8" s="318"/>
      <c r="E8" s="318"/>
      <c r="F8" s="65">
        <v>2</v>
      </c>
      <c r="G8" s="34">
        <f>G10+G12+G15+G17</f>
        <v>2520727</v>
      </c>
      <c r="H8" s="35">
        <f>H10+H12+H15+H17</f>
        <v>3417987</v>
      </c>
      <c r="I8" s="36">
        <f>H8/G8*100%-100%</f>
        <v>0.3559528659787434</v>
      </c>
    </row>
    <row r="9" spans="1:9" ht="15" customHeight="1">
      <c r="A9" s="278"/>
      <c r="B9" s="308"/>
      <c r="C9" s="299" t="s">
        <v>5</v>
      </c>
      <c r="D9" s="272" t="s">
        <v>6</v>
      </c>
      <c r="E9" s="272"/>
      <c r="F9" s="37">
        <v>3</v>
      </c>
      <c r="G9" s="38">
        <f>G11+G13+G16+G18+G19+G20</f>
        <v>1832447</v>
      </c>
      <c r="H9" s="39">
        <f>H11+H13+H16+H18+H19+H20</f>
        <v>2440931</v>
      </c>
      <c r="I9" s="40">
        <f>H9/G9*100%-100%</f>
        <v>0.3320608999878305</v>
      </c>
    </row>
    <row r="10" spans="1:9" ht="12.75">
      <c r="A10" s="278"/>
      <c r="B10" s="308"/>
      <c r="C10" s="300"/>
      <c r="D10" s="286" t="s">
        <v>14</v>
      </c>
      <c r="E10" s="41" t="s">
        <v>8</v>
      </c>
      <c r="F10" s="37">
        <v>4</v>
      </c>
      <c r="G10" s="42">
        <v>32301</v>
      </c>
      <c r="H10" s="43">
        <f>'1.1'!H10</f>
        <v>33469</v>
      </c>
      <c r="I10" s="40">
        <f aca="true" t="shared" si="0" ref="I10:I25">H10/G10*100%-100%</f>
        <v>0.036159871211417505</v>
      </c>
    </row>
    <row r="11" spans="1:9" ht="12.75">
      <c r="A11" s="278"/>
      <c r="B11" s="308"/>
      <c r="C11" s="300"/>
      <c r="D11" s="286"/>
      <c r="E11" s="44" t="s">
        <v>6</v>
      </c>
      <c r="F11" s="37">
        <v>5</v>
      </c>
      <c r="G11" s="42">
        <v>28786</v>
      </c>
      <c r="H11" s="43">
        <f>'1.1'!H11</f>
        <v>29948</v>
      </c>
      <c r="I11" s="40">
        <f t="shared" si="0"/>
        <v>0.040366844994094375</v>
      </c>
    </row>
    <row r="12" spans="1:9" ht="15" customHeight="1">
      <c r="A12" s="278"/>
      <c r="B12" s="308"/>
      <c r="C12" s="300"/>
      <c r="D12" s="265" t="s">
        <v>16</v>
      </c>
      <c r="E12" s="45" t="s">
        <v>8</v>
      </c>
      <c r="F12" s="37">
        <v>6</v>
      </c>
      <c r="G12" s="42">
        <v>747541</v>
      </c>
      <c r="H12" s="43">
        <f>'1.1'!H26</f>
        <v>1003869</v>
      </c>
      <c r="I12" s="40">
        <f t="shared" si="0"/>
        <v>0.34289490476107676</v>
      </c>
    </row>
    <row r="13" spans="1:9" ht="15" customHeight="1">
      <c r="A13" s="278"/>
      <c r="B13" s="308"/>
      <c r="C13" s="300"/>
      <c r="D13" s="284"/>
      <c r="E13" s="44" t="s">
        <v>6</v>
      </c>
      <c r="F13" s="37">
        <v>7</v>
      </c>
      <c r="G13" s="42">
        <v>172215</v>
      </c>
      <c r="H13" s="43">
        <f>'1.1'!H27</f>
        <v>211410</v>
      </c>
      <c r="I13" s="40">
        <f t="shared" si="0"/>
        <v>0.22759341520773457</v>
      </c>
    </row>
    <row r="14" spans="1:9" ht="51">
      <c r="A14" s="278"/>
      <c r="B14" s="308"/>
      <c r="C14" s="300"/>
      <c r="D14" s="285"/>
      <c r="E14" s="44" t="s">
        <v>77</v>
      </c>
      <c r="F14" s="37">
        <v>8</v>
      </c>
      <c r="G14" s="42">
        <v>477788</v>
      </c>
      <c r="H14" s="43">
        <f>'1.1'!H28</f>
        <v>685691</v>
      </c>
      <c r="I14" s="40">
        <f t="shared" si="0"/>
        <v>0.4351365040561923</v>
      </c>
    </row>
    <row r="15" spans="1:9" ht="15" customHeight="1">
      <c r="A15" s="278"/>
      <c r="B15" s="308"/>
      <c r="C15" s="300"/>
      <c r="D15" s="302" t="s">
        <v>73</v>
      </c>
      <c r="E15" s="45" t="s">
        <v>8</v>
      </c>
      <c r="F15" s="37">
        <v>9</v>
      </c>
      <c r="G15" s="42">
        <v>781609</v>
      </c>
      <c r="H15" s="43">
        <f>'1.1'!H32</f>
        <v>997328</v>
      </c>
      <c r="I15" s="40">
        <f t="shared" si="0"/>
        <v>0.275993495468962</v>
      </c>
    </row>
    <row r="16" spans="1:9" ht="15" customHeight="1">
      <c r="A16" s="278"/>
      <c r="B16" s="308"/>
      <c r="C16" s="300"/>
      <c r="D16" s="303"/>
      <c r="E16" s="44" t="s">
        <v>6</v>
      </c>
      <c r="F16" s="37">
        <v>10</v>
      </c>
      <c r="G16" s="42">
        <v>772047</v>
      </c>
      <c r="H16" s="43">
        <f>'1.1'!H33</f>
        <v>982475</v>
      </c>
      <c r="I16" s="40">
        <f t="shared" si="0"/>
        <v>0.2725585359440552</v>
      </c>
    </row>
    <row r="17" spans="1:9" ht="12.75">
      <c r="A17" s="278"/>
      <c r="B17" s="308"/>
      <c r="C17" s="300"/>
      <c r="D17" s="296" t="s">
        <v>17</v>
      </c>
      <c r="E17" s="41" t="s">
        <v>8</v>
      </c>
      <c r="F17" s="37">
        <v>11</v>
      </c>
      <c r="G17" s="42">
        <v>959276</v>
      </c>
      <c r="H17" s="43">
        <f>'1.1'!H37</f>
        <v>1383321</v>
      </c>
      <c r="I17" s="40">
        <f t="shared" si="0"/>
        <v>0.4420469187178664</v>
      </c>
    </row>
    <row r="18" spans="1:9" ht="25.5">
      <c r="A18" s="278"/>
      <c r="B18" s="308"/>
      <c r="C18" s="300"/>
      <c r="D18" s="297"/>
      <c r="E18" s="44" t="s">
        <v>83</v>
      </c>
      <c r="F18" s="37">
        <v>12</v>
      </c>
      <c r="G18" s="42">
        <v>209972</v>
      </c>
      <c r="H18" s="43">
        <f>'1.1'!H38</f>
        <v>384108</v>
      </c>
      <c r="I18" s="40">
        <f t="shared" si="0"/>
        <v>0.8293296249023678</v>
      </c>
    </row>
    <row r="19" spans="1:9" ht="25.5">
      <c r="A19" s="278"/>
      <c r="B19" s="308"/>
      <c r="C19" s="300"/>
      <c r="D19" s="297"/>
      <c r="E19" s="44" t="s">
        <v>84</v>
      </c>
      <c r="F19" s="37">
        <v>13</v>
      </c>
      <c r="G19" s="42">
        <v>589140</v>
      </c>
      <c r="H19" s="43">
        <f>'1.1'!H39</f>
        <v>749024</v>
      </c>
      <c r="I19" s="40">
        <f t="shared" si="0"/>
        <v>0.27138540924058807</v>
      </c>
    </row>
    <row r="20" spans="1:9" ht="25.5">
      <c r="A20" s="278"/>
      <c r="B20" s="277"/>
      <c r="C20" s="300"/>
      <c r="D20" s="298"/>
      <c r="E20" s="44" t="s">
        <v>85</v>
      </c>
      <c r="F20" s="37">
        <v>14</v>
      </c>
      <c r="G20" s="42">
        <v>60287</v>
      </c>
      <c r="H20" s="43">
        <f>'1.1'!H40</f>
        <v>83966</v>
      </c>
      <c r="I20" s="40">
        <f t="shared" si="0"/>
        <v>0.39277124421517073</v>
      </c>
    </row>
    <row r="21" spans="1:9" ht="15" customHeight="1">
      <c r="A21" s="278"/>
      <c r="B21" s="307" t="s">
        <v>11</v>
      </c>
      <c r="C21" s="310" t="s">
        <v>15</v>
      </c>
      <c r="D21" s="302"/>
      <c r="E21" s="66" t="s">
        <v>4</v>
      </c>
      <c r="F21" s="37">
        <v>15</v>
      </c>
      <c r="G21" s="42">
        <v>114076</v>
      </c>
      <c r="H21" s="43">
        <f>'1.1'!H18</f>
        <v>221709</v>
      </c>
      <c r="I21" s="40">
        <f t="shared" si="0"/>
        <v>0.9435201094007504</v>
      </c>
    </row>
    <row r="22" spans="1:9" ht="25.5">
      <c r="A22" s="278"/>
      <c r="B22" s="308"/>
      <c r="C22" s="311"/>
      <c r="D22" s="312"/>
      <c r="E22" s="44" t="s">
        <v>83</v>
      </c>
      <c r="F22" s="37">
        <v>16</v>
      </c>
      <c r="G22" s="42">
        <v>13582</v>
      </c>
      <c r="H22" s="43">
        <f>'1.1'!H19</f>
        <v>16976</v>
      </c>
      <c r="I22" s="40">
        <f t="shared" si="0"/>
        <v>0.2498895597113826</v>
      </c>
    </row>
    <row r="23" spans="1:9" ht="25.5">
      <c r="A23" s="278"/>
      <c r="B23" s="308"/>
      <c r="C23" s="311"/>
      <c r="D23" s="312"/>
      <c r="E23" s="44" t="s">
        <v>84</v>
      </c>
      <c r="F23" s="37">
        <v>17</v>
      </c>
      <c r="G23" s="42">
        <v>84722</v>
      </c>
      <c r="H23" s="43">
        <f>'1.1'!H20</f>
        <v>106763</v>
      </c>
      <c r="I23" s="40">
        <f t="shared" si="0"/>
        <v>0.26015674795212584</v>
      </c>
    </row>
    <row r="24" spans="1:9" ht="38.25">
      <c r="A24" s="278"/>
      <c r="B24" s="277"/>
      <c r="C24" s="313"/>
      <c r="D24" s="303"/>
      <c r="E24" s="44" t="s">
        <v>86</v>
      </c>
      <c r="F24" s="37">
        <v>18</v>
      </c>
      <c r="G24" s="42">
        <v>6086</v>
      </c>
      <c r="H24" s="43">
        <f>'1.1'!H21</f>
        <v>6955</v>
      </c>
      <c r="I24" s="40">
        <f t="shared" si="0"/>
        <v>0.1427867236279987</v>
      </c>
    </row>
    <row r="25" spans="1:9" ht="15" customHeight="1">
      <c r="A25" s="278"/>
      <c r="B25" s="307" t="s">
        <v>79</v>
      </c>
      <c r="C25" s="286" t="s">
        <v>72</v>
      </c>
      <c r="D25" s="286"/>
      <c r="E25" s="67" t="s">
        <v>4</v>
      </c>
      <c r="F25" s="37">
        <v>19</v>
      </c>
      <c r="G25" s="42">
        <v>537963</v>
      </c>
      <c r="H25" s="43">
        <f>'1.1'!H12</f>
        <v>726153</v>
      </c>
      <c r="I25" s="40">
        <f t="shared" si="0"/>
        <v>0.3498195972585476</v>
      </c>
    </row>
    <row r="26" spans="1:9" ht="13.5" thickBot="1">
      <c r="A26" s="278"/>
      <c r="B26" s="308"/>
      <c r="C26" s="265"/>
      <c r="D26" s="265"/>
      <c r="E26" s="68" t="s">
        <v>6</v>
      </c>
      <c r="F26" s="69">
        <v>20</v>
      </c>
      <c r="G26" s="70">
        <v>484048</v>
      </c>
      <c r="H26" s="59">
        <f>'1.1'!H13</f>
        <v>579853</v>
      </c>
      <c r="I26" s="53">
        <f>H26/G26*100%-100%</f>
        <v>0.197924585991472</v>
      </c>
    </row>
    <row r="27" spans="1:9" ht="30" customHeight="1" thickBot="1">
      <c r="A27" s="273" t="s">
        <v>80</v>
      </c>
      <c r="B27" s="274"/>
      <c r="C27" s="274"/>
      <c r="D27" s="274"/>
      <c r="E27" s="274"/>
      <c r="F27" s="30">
        <v>21</v>
      </c>
      <c r="G27" s="31">
        <f>G28+G37+G40</f>
        <v>409902</v>
      </c>
      <c r="H27" s="31">
        <f>H28+H37+H40</f>
        <v>623424</v>
      </c>
      <c r="I27" s="32">
        <f>H27/G27*100%-100%</f>
        <v>0.520909876019146</v>
      </c>
    </row>
    <row r="28" spans="1:9" ht="12.75">
      <c r="A28" s="304" t="s">
        <v>87</v>
      </c>
      <c r="B28" s="277" t="s">
        <v>81</v>
      </c>
      <c r="C28" s="277" t="s">
        <v>4</v>
      </c>
      <c r="D28" s="277"/>
      <c r="E28" s="277"/>
      <c r="F28" s="33">
        <v>22</v>
      </c>
      <c r="G28" s="34">
        <f>G30+G32+G34</f>
        <v>253398</v>
      </c>
      <c r="H28" s="35">
        <f>H30+H32+H34</f>
        <v>348930</v>
      </c>
      <c r="I28" s="36">
        <f>H28/G28*100%-100%</f>
        <v>0.37700376482845166</v>
      </c>
    </row>
    <row r="29" spans="1:9" ht="15" customHeight="1">
      <c r="A29" s="305"/>
      <c r="B29" s="269"/>
      <c r="C29" s="270" t="s">
        <v>5</v>
      </c>
      <c r="D29" s="272" t="s">
        <v>82</v>
      </c>
      <c r="E29" s="272"/>
      <c r="F29" s="37">
        <v>23</v>
      </c>
      <c r="G29" s="38">
        <f>G31+G33+G36</f>
        <v>148982</v>
      </c>
      <c r="H29" s="39">
        <f>H31+H33+H36</f>
        <v>182494</v>
      </c>
      <c r="I29" s="40">
        <f>H29/G29*100%-100%</f>
        <v>0.22493992562859932</v>
      </c>
    </row>
    <row r="30" spans="1:9" ht="12.75">
      <c r="A30" s="305"/>
      <c r="B30" s="269"/>
      <c r="C30" s="270"/>
      <c r="D30" s="286" t="s">
        <v>16</v>
      </c>
      <c r="E30" s="45" t="s">
        <v>8</v>
      </c>
      <c r="F30" s="37">
        <v>24</v>
      </c>
      <c r="G30" s="42">
        <v>148183</v>
      </c>
      <c r="H30" s="43">
        <f>'1.1'!H29+'1.1'!H46</f>
        <v>216263</v>
      </c>
      <c r="I30" s="40">
        <f aca="true" t="shared" si="1" ref="I30:I41">H30/G30*100%-100%</f>
        <v>0.45943191864113975</v>
      </c>
    </row>
    <row r="31" spans="1:9" ht="25.5">
      <c r="A31" s="305"/>
      <c r="B31" s="269"/>
      <c r="C31" s="270"/>
      <c r="D31" s="286"/>
      <c r="E31" s="44" t="s">
        <v>82</v>
      </c>
      <c r="F31" s="37">
        <v>25</v>
      </c>
      <c r="G31" s="42">
        <v>51450</v>
      </c>
      <c r="H31" s="43">
        <f>'1.1'!H46</f>
        <v>62915</v>
      </c>
      <c r="I31" s="40">
        <f t="shared" si="1"/>
        <v>0.22283770651117596</v>
      </c>
    </row>
    <row r="32" spans="1:9" ht="12.75">
      <c r="A32" s="305"/>
      <c r="B32" s="269"/>
      <c r="C32" s="270"/>
      <c r="D32" s="286" t="s">
        <v>73</v>
      </c>
      <c r="E32" s="45" t="s">
        <v>8</v>
      </c>
      <c r="F32" s="37">
        <v>26</v>
      </c>
      <c r="G32" s="42">
        <v>26477</v>
      </c>
      <c r="H32" s="43">
        <f>'1.1'!H34+'1.1'!H47</f>
        <v>36902</v>
      </c>
      <c r="I32" s="40">
        <f t="shared" si="1"/>
        <v>0.3937379612493863</v>
      </c>
    </row>
    <row r="33" spans="1:9" ht="25.5">
      <c r="A33" s="305"/>
      <c r="B33" s="269"/>
      <c r="C33" s="270"/>
      <c r="D33" s="286"/>
      <c r="E33" s="44" t="s">
        <v>82</v>
      </c>
      <c r="F33" s="37">
        <v>27</v>
      </c>
      <c r="G33" s="42">
        <v>23142</v>
      </c>
      <c r="H33" s="43">
        <f>'1.1'!H47</f>
        <v>31045</v>
      </c>
      <c r="I33" s="40">
        <f t="shared" si="1"/>
        <v>0.3415003024803387</v>
      </c>
    </row>
    <row r="34" spans="1:9" ht="12.75">
      <c r="A34" s="305"/>
      <c r="B34" s="269"/>
      <c r="C34" s="270"/>
      <c r="D34" s="272" t="s">
        <v>17</v>
      </c>
      <c r="E34" s="41" t="s">
        <v>8</v>
      </c>
      <c r="F34" s="37">
        <v>28</v>
      </c>
      <c r="G34" s="42">
        <v>78738</v>
      </c>
      <c r="H34" s="43">
        <f>'1.1'!H41+'1.1'!H48</f>
        <v>95765</v>
      </c>
      <c r="I34" s="40">
        <f t="shared" si="1"/>
        <v>0.21624882521781097</v>
      </c>
    </row>
    <row r="35" spans="1:9" ht="12.75">
      <c r="A35" s="305"/>
      <c r="B35" s="269"/>
      <c r="C35" s="270"/>
      <c r="D35" s="272"/>
      <c r="E35" s="44" t="s">
        <v>6</v>
      </c>
      <c r="F35" s="37">
        <v>29</v>
      </c>
      <c r="G35" s="42">
        <v>288</v>
      </c>
      <c r="H35" s="43">
        <f>'1.1'!H42</f>
        <v>278</v>
      </c>
      <c r="I35" s="40">
        <f t="shared" si="1"/>
        <v>-0.03472222222222221</v>
      </c>
    </row>
    <row r="36" spans="1:9" ht="25.5">
      <c r="A36" s="305"/>
      <c r="B36" s="269"/>
      <c r="C36" s="270"/>
      <c r="D36" s="272"/>
      <c r="E36" s="44" t="s">
        <v>82</v>
      </c>
      <c r="F36" s="37">
        <v>30</v>
      </c>
      <c r="G36" s="42">
        <v>74390</v>
      </c>
      <c r="H36" s="43">
        <f>'1.1'!H48</f>
        <v>88534</v>
      </c>
      <c r="I36" s="40">
        <f t="shared" si="1"/>
        <v>0.19013308240354876</v>
      </c>
    </row>
    <row r="37" spans="1:9" ht="15" customHeight="1">
      <c r="A37" s="305"/>
      <c r="B37" s="307" t="s">
        <v>13</v>
      </c>
      <c r="C37" s="310" t="s">
        <v>15</v>
      </c>
      <c r="D37" s="302"/>
      <c r="E37" s="66" t="s">
        <v>4</v>
      </c>
      <c r="F37" s="37">
        <v>33</v>
      </c>
      <c r="G37" s="42">
        <v>24298</v>
      </c>
      <c r="H37" s="43">
        <f>'1.1'!H22+'1.1'!H45</f>
        <v>49992</v>
      </c>
      <c r="I37" s="40">
        <f t="shared" si="1"/>
        <v>1.0574532883364887</v>
      </c>
    </row>
    <row r="38" spans="1:9" ht="12.75">
      <c r="A38" s="305"/>
      <c r="B38" s="308"/>
      <c r="C38" s="311"/>
      <c r="D38" s="312"/>
      <c r="E38" s="44" t="s">
        <v>6</v>
      </c>
      <c r="F38" s="37">
        <v>34</v>
      </c>
      <c r="G38" s="42">
        <v>390</v>
      </c>
      <c r="H38" s="43">
        <f>'1.1'!H23</f>
        <v>910</v>
      </c>
      <c r="I38" s="40">
        <f t="shared" si="1"/>
        <v>1.3333333333333335</v>
      </c>
    </row>
    <row r="39" spans="1:9" ht="25.5">
      <c r="A39" s="305"/>
      <c r="B39" s="277"/>
      <c r="C39" s="313"/>
      <c r="D39" s="303"/>
      <c r="E39" s="44" t="s">
        <v>82</v>
      </c>
      <c r="F39" s="37">
        <v>35</v>
      </c>
      <c r="G39" s="42">
        <v>22315</v>
      </c>
      <c r="H39" s="43">
        <f>'1.1'!H45</f>
        <v>29174</v>
      </c>
      <c r="I39" s="40">
        <f t="shared" si="1"/>
        <v>0.3073717230562403</v>
      </c>
    </row>
    <row r="40" spans="1:9" ht="15" customHeight="1">
      <c r="A40" s="305"/>
      <c r="B40" s="307" t="s">
        <v>10</v>
      </c>
      <c r="C40" s="310" t="s">
        <v>72</v>
      </c>
      <c r="D40" s="302"/>
      <c r="E40" s="66" t="s">
        <v>4</v>
      </c>
      <c r="F40" s="37">
        <v>38</v>
      </c>
      <c r="G40" s="42">
        <v>132206</v>
      </c>
      <c r="H40" s="43">
        <f>'1.1'!H14+'1.1'!H44</f>
        <v>224502</v>
      </c>
      <c r="I40" s="40">
        <f t="shared" si="1"/>
        <v>0.6981226268096759</v>
      </c>
    </row>
    <row r="41" spans="1:9" ht="12.75">
      <c r="A41" s="305"/>
      <c r="B41" s="308"/>
      <c r="C41" s="311"/>
      <c r="D41" s="312"/>
      <c r="E41" s="44" t="s">
        <v>6</v>
      </c>
      <c r="F41" s="37">
        <v>39</v>
      </c>
      <c r="G41" s="42">
        <v>48</v>
      </c>
      <c r="H41" s="43">
        <f>'1.1'!H15</f>
        <v>21</v>
      </c>
      <c r="I41" s="40">
        <f t="shared" si="1"/>
        <v>-0.5625</v>
      </c>
    </row>
    <row r="42" spans="1:9" ht="26.25" thickBot="1">
      <c r="A42" s="306"/>
      <c r="B42" s="314"/>
      <c r="C42" s="315"/>
      <c r="D42" s="316"/>
      <c r="E42" s="50" t="s">
        <v>82</v>
      </c>
      <c r="F42" s="51">
        <v>40</v>
      </c>
      <c r="G42" s="70">
        <v>129196</v>
      </c>
      <c r="H42" s="59">
        <f>'1.1'!H44</f>
        <v>154778</v>
      </c>
      <c r="I42" s="53">
        <f>H42/G42*100%-100%</f>
        <v>0.1980092262918356</v>
      </c>
    </row>
    <row r="43" ht="30" customHeight="1"/>
    <row r="44" spans="1:7" ht="12.75" customHeight="1">
      <c r="A44" s="60" t="s">
        <v>215</v>
      </c>
      <c r="B44" s="61"/>
      <c r="C44" s="61"/>
      <c r="D44" s="61"/>
      <c r="E44" s="71"/>
      <c r="G44" s="25" t="s">
        <v>216</v>
      </c>
    </row>
    <row r="45" spans="1:7" ht="12.75">
      <c r="A45" s="60" t="s">
        <v>217</v>
      </c>
      <c r="B45" s="61"/>
      <c r="C45" s="61"/>
      <c r="D45" s="61"/>
      <c r="E45" s="71"/>
      <c r="F45" s="62"/>
      <c r="G45" s="63" t="s">
        <v>169</v>
      </c>
    </row>
    <row r="46" spans="1:7" ht="12.75">
      <c r="A46" s="60" t="s">
        <v>218</v>
      </c>
      <c r="B46" s="61"/>
      <c r="C46" s="61"/>
      <c r="D46" s="61"/>
      <c r="E46" s="71"/>
      <c r="F46" s="62"/>
      <c r="G46" s="64" t="s">
        <v>168</v>
      </c>
    </row>
  </sheetData>
  <sheetProtection/>
  <mergeCells count="35">
    <mergeCell ref="B37:B39"/>
    <mergeCell ref="C37:D39"/>
    <mergeCell ref="B40:B42"/>
    <mergeCell ref="C40:D42"/>
    <mergeCell ref="A8:A26"/>
    <mergeCell ref="C21:D24"/>
    <mergeCell ref="B21:B24"/>
    <mergeCell ref="C8:E8"/>
    <mergeCell ref="D9:E9"/>
    <mergeCell ref="D10:D11"/>
    <mergeCell ref="D15:D16"/>
    <mergeCell ref="D34:D36"/>
    <mergeCell ref="C29:C36"/>
    <mergeCell ref="B28:B36"/>
    <mergeCell ref="D30:D31"/>
    <mergeCell ref="C28:E28"/>
    <mergeCell ref="D29:E29"/>
    <mergeCell ref="H1:I1"/>
    <mergeCell ref="A28:A42"/>
    <mergeCell ref="B25:B26"/>
    <mergeCell ref="D12:D14"/>
    <mergeCell ref="B8:B20"/>
    <mergeCell ref="C9:C20"/>
    <mergeCell ref="C25:D26"/>
    <mergeCell ref="D17:D20"/>
    <mergeCell ref="A27:E27"/>
    <mergeCell ref="D32:D33"/>
    <mergeCell ref="A6:E6"/>
    <mergeCell ref="A7:E7"/>
    <mergeCell ref="A2:I2"/>
    <mergeCell ref="A4:E5"/>
    <mergeCell ref="G4:G5"/>
    <mergeCell ref="H4:H5"/>
    <mergeCell ref="I4:I5"/>
    <mergeCell ref="F4:F5"/>
  </mergeCells>
  <conditionalFormatting sqref="I7:I42">
    <cfRule type="cellIs" priority="1" dxfId="117" operator="greaterThan" stopIfTrue="1">
      <formula>0</formula>
    </cfRule>
    <cfRule type="cellIs" priority="2" dxfId="118" operator="lessThan" stopIfTrue="1">
      <formula>0</formula>
    </cfRule>
  </conditionalFormatting>
  <printOptions/>
  <pageMargins left="0.3937007874015748" right="0.1968503937007874" top="0.1968503937007874" bottom="0.1968503937007874" header="0.11811023622047245" footer="0.11811023622047245"/>
  <pageSetup fitToHeight="1" fitToWidth="1" horizontalDpi="600" verticalDpi="600" orientation="portrait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</sheetPr>
  <dimension ref="A1:GX72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5.75390625" style="72" customWidth="1"/>
    <col min="2" max="2" width="3.75390625" style="72" customWidth="1"/>
    <col min="3" max="26" width="9.75390625" style="72" customWidth="1"/>
    <col min="27" max="31" width="8.75390625" style="72" customWidth="1"/>
    <col min="32" max="16384" width="9.125" style="72" customWidth="1"/>
  </cols>
  <sheetData>
    <row r="1" spans="30:31" s="25" customFormat="1" ht="12" customHeight="1">
      <c r="AD1" s="292" t="s">
        <v>90</v>
      </c>
      <c r="AE1" s="292"/>
    </row>
    <row r="2" spans="1:31" s="25" customFormat="1" ht="32.25" customHeight="1">
      <c r="A2" s="293" t="s">
        <v>176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</row>
    <row r="3" ht="9.75" customHeight="1" thickBot="1"/>
    <row r="4" spans="1:26" s="73" customFormat="1" ht="33.75" customHeight="1" thickBot="1">
      <c r="A4" s="400" t="s">
        <v>18</v>
      </c>
      <c r="B4" s="397" t="s">
        <v>0</v>
      </c>
      <c r="C4" s="411" t="s">
        <v>91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3"/>
      <c r="O4" s="414" t="s">
        <v>92</v>
      </c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6"/>
    </row>
    <row r="5" spans="1:26" s="73" customFormat="1" ht="33.75" customHeight="1">
      <c r="A5" s="400"/>
      <c r="B5" s="398"/>
      <c r="C5" s="394" t="s">
        <v>7</v>
      </c>
      <c r="D5" s="395"/>
      <c r="E5" s="396"/>
      <c r="F5" s="401" t="s">
        <v>11</v>
      </c>
      <c r="G5" s="401"/>
      <c r="H5" s="401"/>
      <c r="I5" s="401" t="s">
        <v>79</v>
      </c>
      <c r="J5" s="401"/>
      <c r="K5" s="402"/>
      <c r="L5" s="403" t="s">
        <v>4</v>
      </c>
      <c r="M5" s="404"/>
      <c r="N5" s="405"/>
      <c r="O5" s="394" t="s">
        <v>81</v>
      </c>
      <c r="P5" s="395"/>
      <c r="Q5" s="396"/>
      <c r="R5" s="417" t="s">
        <v>13</v>
      </c>
      <c r="S5" s="395"/>
      <c r="T5" s="396"/>
      <c r="U5" s="417" t="s">
        <v>10</v>
      </c>
      <c r="V5" s="395"/>
      <c r="W5" s="418"/>
      <c r="X5" s="403" t="s">
        <v>4</v>
      </c>
      <c r="Y5" s="404"/>
      <c r="Z5" s="405"/>
    </row>
    <row r="6" spans="1:26" s="73" customFormat="1" ht="33.75" customHeight="1">
      <c r="A6" s="400"/>
      <c r="B6" s="398"/>
      <c r="C6" s="74">
        <v>2022</v>
      </c>
      <c r="D6" s="75">
        <v>2023</v>
      </c>
      <c r="E6" s="76" t="s">
        <v>214</v>
      </c>
      <c r="F6" s="77">
        <v>2022</v>
      </c>
      <c r="G6" s="77">
        <v>2023</v>
      </c>
      <c r="H6" s="76" t="s">
        <v>214</v>
      </c>
      <c r="I6" s="78">
        <v>2022</v>
      </c>
      <c r="J6" s="78">
        <v>2023</v>
      </c>
      <c r="K6" s="79" t="s">
        <v>214</v>
      </c>
      <c r="L6" s="80">
        <v>2022</v>
      </c>
      <c r="M6" s="76">
        <v>2023</v>
      </c>
      <c r="N6" s="79" t="s">
        <v>214</v>
      </c>
      <c r="O6" s="81">
        <v>2022</v>
      </c>
      <c r="P6" s="82">
        <v>2023</v>
      </c>
      <c r="Q6" s="76" t="s">
        <v>214</v>
      </c>
      <c r="R6" s="83">
        <v>2022</v>
      </c>
      <c r="S6" s="83">
        <v>2023</v>
      </c>
      <c r="T6" s="76" t="s">
        <v>214</v>
      </c>
      <c r="U6" s="84">
        <v>2022</v>
      </c>
      <c r="V6" s="84">
        <v>2023</v>
      </c>
      <c r="W6" s="79" t="s">
        <v>214</v>
      </c>
      <c r="X6" s="80">
        <v>2022</v>
      </c>
      <c r="Y6" s="76">
        <v>2023</v>
      </c>
      <c r="Z6" s="79" t="s">
        <v>214</v>
      </c>
    </row>
    <row r="7" spans="1:26" s="73" customFormat="1" ht="12.75" customHeight="1" thickBot="1">
      <c r="A7" s="85" t="s">
        <v>2</v>
      </c>
      <c r="B7" s="86" t="s">
        <v>3</v>
      </c>
      <c r="C7" s="87">
        <v>1</v>
      </c>
      <c r="D7" s="88">
        <v>2</v>
      </c>
      <c r="E7" s="88">
        <v>3</v>
      </c>
      <c r="F7" s="88">
        <v>4</v>
      </c>
      <c r="G7" s="88">
        <v>5</v>
      </c>
      <c r="H7" s="88">
        <v>6</v>
      </c>
      <c r="I7" s="88">
        <v>7</v>
      </c>
      <c r="J7" s="88">
        <v>8</v>
      </c>
      <c r="K7" s="89">
        <v>9</v>
      </c>
      <c r="L7" s="87">
        <v>10</v>
      </c>
      <c r="M7" s="88">
        <v>11</v>
      </c>
      <c r="N7" s="89">
        <v>12</v>
      </c>
      <c r="O7" s="87">
        <v>13</v>
      </c>
      <c r="P7" s="88">
        <v>14</v>
      </c>
      <c r="Q7" s="88">
        <v>15</v>
      </c>
      <c r="R7" s="88">
        <v>16</v>
      </c>
      <c r="S7" s="88">
        <v>17</v>
      </c>
      <c r="T7" s="88">
        <v>18</v>
      </c>
      <c r="U7" s="88">
        <v>19</v>
      </c>
      <c r="V7" s="88">
        <v>20</v>
      </c>
      <c r="W7" s="89">
        <v>21</v>
      </c>
      <c r="X7" s="87">
        <v>22</v>
      </c>
      <c r="Y7" s="88">
        <v>23</v>
      </c>
      <c r="Z7" s="89">
        <v>24</v>
      </c>
    </row>
    <row r="8" spans="1:26" s="25" customFormat="1" ht="15" customHeight="1">
      <c r="A8" s="90" t="s">
        <v>19</v>
      </c>
      <c r="B8" s="91">
        <v>1</v>
      </c>
      <c r="C8" s="235"/>
      <c r="D8" s="92"/>
      <c r="E8" s="93"/>
      <c r="F8" s="94"/>
      <c r="G8" s="94"/>
      <c r="H8" s="93"/>
      <c r="I8" s="95"/>
      <c r="J8" s="95"/>
      <c r="K8" s="96"/>
      <c r="L8" s="97"/>
      <c r="M8" s="98"/>
      <c r="N8" s="99"/>
      <c r="O8" s="100"/>
      <c r="P8" s="101"/>
      <c r="Q8" s="93"/>
      <c r="R8" s="102"/>
      <c r="S8" s="102"/>
      <c r="T8" s="93"/>
      <c r="U8" s="103"/>
      <c r="V8" s="103"/>
      <c r="W8" s="104"/>
      <c r="X8" s="97"/>
      <c r="Y8" s="98"/>
      <c r="Z8" s="96"/>
    </row>
    <row r="9" spans="1:187" s="25" customFormat="1" ht="15" customHeight="1">
      <c r="A9" s="105" t="s">
        <v>21</v>
      </c>
      <c r="B9" s="91">
        <v>2</v>
      </c>
      <c r="C9" s="236">
        <v>111498</v>
      </c>
      <c r="D9" s="106">
        <v>134771</v>
      </c>
      <c r="E9" s="107">
        <f>D9/C9*100%-100%</f>
        <v>0.20873020143859078</v>
      </c>
      <c r="F9" s="108">
        <v>2614</v>
      </c>
      <c r="G9" s="108">
        <v>6508</v>
      </c>
      <c r="H9" s="107">
        <f>G9/F9*100%-100%</f>
        <v>1.4896710022953328</v>
      </c>
      <c r="I9" s="109">
        <v>18826</v>
      </c>
      <c r="J9" s="109">
        <v>24475</v>
      </c>
      <c r="K9" s="110">
        <f>J9/I9*100%-100%</f>
        <v>0.3000637416339105</v>
      </c>
      <c r="L9" s="47">
        <f>C9+F9+I9</f>
        <v>132938</v>
      </c>
      <c r="M9" s="48">
        <f>D9+G9+J9</f>
        <v>165754</v>
      </c>
      <c r="N9" s="111">
        <f>M9/L9*100%-100%</f>
        <v>0.24685191593073452</v>
      </c>
      <c r="O9" s="112">
        <v>9187</v>
      </c>
      <c r="P9" s="113">
        <v>10445</v>
      </c>
      <c r="Q9" s="107">
        <f>P9/O9*100%-100%</f>
        <v>0.1369326221835201</v>
      </c>
      <c r="R9" s="114"/>
      <c r="S9" s="114"/>
      <c r="T9" s="115"/>
      <c r="U9" s="116">
        <v>17762</v>
      </c>
      <c r="V9" s="116">
        <v>55715</v>
      </c>
      <c r="W9" s="111">
        <f>V9/U9*100%-100%</f>
        <v>2.1367526179484293</v>
      </c>
      <c r="X9" s="47">
        <f>O9+R9+U9</f>
        <v>26949</v>
      </c>
      <c r="Y9" s="48">
        <f>P9+S9+V9</f>
        <v>66160</v>
      </c>
      <c r="Z9" s="110">
        <f>Y9/X9*100%-100%</f>
        <v>1.4550076069612974</v>
      </c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</row>
    <row r="10" spans="1:187" s="25" customFormat="1" ht="15" customHeight="1">
      <c r="A10" s="105" t="s">
        <v>23</v>
      </c>
      <c r="B10" s="91">
        <v>3</v>
      </c>
      <c r="C10" s="236">
        <v>62270</v>
      </c>
      <c r="D10" s="106">
        <v>77718</v>
      </c>
      <c r="E10" s="107">
        <f>D10/C10*100%-100%</f>
        <v>0.2480809378512927</v>
      </c>
      <c r="F10" s="108">
        <v>1769</v>
      </c>
      <c r="G10" s="108">
        <v>2988</v>
      </c>
      <c r="H10" s="107">
        <f>G10/F10*100%-100%</f>
        <v>0.6890898812888637</v>
      </c>
      <c r="I10" s="109">
        <v>14749</v>
      </c>
      <c r="J10" s="109">
        <v>46299</v>
      </c>
      <c r="K10" s="110">
        <f>J10/I10*100%-100%</f>
        <v>2.1391280764797616</v>
      </c>
      <c r="L10" s="47">
        <f>C10+F10+I10</f>
        <v>78788</v>
      </c>
      <c r="M10" s="48">
        <f>D10+G10+J10</f>
        <v>127005</v>
      </c>
      <c r="N10" s="111">
        <f>M10/L10*100%-100%</f>
        <v>0.6119840584860639</v>
      </c>
      <c r="O10" s="112">
        <v>6313</v>
      </c>
      <c r="P10" s="113">
        <v>7716</v>
      </c>
      <c r="Q10" s="107">
        <f>P10/O10*100%-100%</f>
        <v>0.22223982258830977</v>
      </c>
      <c r="R10" s="114"/>
      <c r="S10" s="114"/>
      <c r="T10" s="115"/>
      <c r="U10" s="118"/>
      <c r="V10" s="118"/>
      <c r="W10" s="119"/>
      <c r="X10" s="47">
        <f>O10+R10+U10</f>
        <v>6313</v>
      </c>
      <c r="Y10" s="48">
        <f>P10+S10+V10</f>
        <v>7716</v>
      </c>
      <c r="Z10" s="110">
        <f>Y10/X10*100%-100%</f>
        <v>0.22223982258830977</v>
      </c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</row>
    <row r="11" spans="1:187" s="25" customFormat="1" ht="15" customHeight="1">
      <c r="A11" s="105" t="s">
        <v>25</v>
      </c>
      <c r="B11" s="91">
        <v>4</v>
      </c>
      <c r="C11" s="236">
        <v>299688</v>
      </c>
      <c r="D11" s="106">
        <v>413264</v>
      </c>
      <c r="E11" s="107">
        <f>D11/C11*100%-100%</f>
        <v>0.3789808067056406</v>
      </c>
      <c r="F11" s="108">
        <v>11093</v>
      </c>
      <c r="G11" s="108">
        <v>17803</v>
      </c>
      <c r="H11" s="107">
        <f>G11/F11*100%-100%</f>
        <v>0.6048859641215181</v>
      </c>
      <c r="I11" s="109">
        <v>33653</v>
      </c>
      <c r="J11" s="109">
        <v>49786</v>
      </c>
      <c r="K11" s="110">
        <f>J11/I11*100%-100%</f>
        <v>0.47939262472885025</v>
      </c>
      <c r="L11" s="47">
        <f>C11+F11+I11</f>
        <v>344434</v>
      </c>
      <c r="M11" s="48">
        <f>D11+G11+J11</f>
        <v>480853</v>
      </c>
      <c r="N11" s="111">
        <f>M11/L11*100%-100%</f>
        <v>0.3960671710690582</v>
      </c>
      <c r="O11" s="112">
        <v>25603</v>
      </c>
      <c r="P11" s="113">
        <v>35116</v>
      </c>
      <c r="Q11" s="107">
        <f>P11/O11*100%-100%</f>
        <v>0.3715580205444675</v>
      </c>
      <c r="R11" s="120">
        <v>3953</v>
      </c>
      <c r="S11" s="120">
        <v>7485</v>
      </c>
      <c r="T11" s="107">
        <f>S11/R11*100%-100%</f>
        <v>0.893498608651657</v>
      </c>
      <c r="U11" s="116">
        <v>24192</v>
      </c>
      <c r="V11" s="116">
        <v>26771</v>
      </c>
      <c r="W11" s="111">
        <f>V11/U11*100%-100%</f>
        <v>0.10660548941798931</v>
      </c>
      <c r="X11" s="47">
        <f>O11+R11+U11</f>
        <v>53748</v>
      </c>
      <c r="Y11" s="48">
        <f>P11+S11+V11</f>
        <v>69372</v>
      </c>
      <c r="Z11" s="110">
        <f>Y11/X11*100%-100%</f>
        <v>0.290689886135298</v>
      </c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</row>
    <row r="12" spans="1:187" s="25" customFormat="1" ht="15" customHeight="1">
      <c r="A12" s="105" t="s">
        <v>27</v>
      </c>
      <c r="B12" s="91">
        <v>5</v>
      </c>
      <c r="C12" s="236">
        <v>34867</v>
      </c>
      <c r="D12" s="106">
        <v>65086</v>
      </c>
      <c r="E12" s="107">
        <f>D12/C12*100%-100%</f>
        <v>0.8666934350532021</v>
      </c>
      <c r="F12" s="108">
        <v>3098</v>
      </c>
      <c r="G12" s="108">
        <v>4925</v>
      </c>
      <c r="H12" s="107">
        <f>G12/F12*100%-100%</f>
        <v>0.5897353131052292</v>
      </c>
      <c r="I12" s="109">
        <v>12822</v>
      </c>
      <c r="J12" s="109">
        <v>17875</v>
      </c>
      <c r="K12" s="110">
        <f>J12/I12*100%-100%</f>
        <v>0.3940882857588519</v>
      </c>
      <c r="L12" s="47">
        <f>C12+F12+I12</f>
        <v>50787</v>
      </c>
      <c r="M12" s="48">
        <f>D12+G12+J12</f>
        <v>87886</v>
      </c>
      <c r="N12" s="111">
        <f>M12/L12*100%-100%</f>
        <v>0.7304822100143737</v>
      </c>
      <c r="O12" s="121"/>
      <c r="P12" s="113"/>
      <c r="Q12" s="115"/>
      <c r="R12" s="114"/>
      <c r="S12" s="114"/>
      <c r="T12" s="115"/>
      <c r="U12" s="116">
        <v>9504</v>
      </c>
      <c r="V12" s="116">
        <v>14113</v>
      </c>
      <c r="W12" s="111">
        <f>V12/U12*100%-100%</f>
        <v>0.4849537037037037</v>
      </c>
      <c r="X12" s="47">
        <f>O12+R12+U12</f>
        <v>9504</v>
      </c>
      <c r="Y12" s="48">
        <f>P12+S12+V12</f>
        <v>14113</v>
      </c>
      <c r="Z12" s="110">
        <f>Y12/X12*100%-100%</f>
        <v>0.4849537037037037</v>
      </c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</row>
    <row r="13" spans="1:187" s="25" customFormat="1" ht="15" customHeight="1">
      <c r="A13" s="105" t="s">
        <v>29</v>
      </c>
      <c r="B13" s="91">
        <v>6</v>
      </c>
      <c r="C13" s="236">
        <v>105275</v>
      </c>
      <c r="D13" s="106">
        <v>131444</v>
      </c>
      <c r="E13" s="107">
        <f>D13/C13*100%-100%</f>
        <v>0.2485775350273094</v>
      </c>
      <c r="F13" s="108">
        <v>2656</v>
      </c>
      <c r="G13" s="108">
        <v>7317</v>
      </c>
      <c r="H13" s="107">
        <f>G13/F13*100%-100%</f>
        <v>1.754894578313253</v>
      </c>
      <c r="I13" s="109">
        <v>67458</v>
      </c>
      <c r="J13" s="109">
        <v>61674</v>
      </c>
      <c r="K13" s="110">
        <f>J13/I13*100%-100%</f>
        <v>-0.08574223961576088</v>
      </c>
      <c r="L13" s="47">
        <f>C13+F13+I13</f>
        <v>175389</v>
      </c>
      <c r="M13" s="48">
        <f>D13+G13+J13</f>
        <v>200435</v>
      </c>
      <c r="N13" s="111">
        <f>M13/L13*100%-100%</f>
        <v>0.14280257028662002</v>
      </c>
      <c r="O13" s="112">
        <v>9683</v>
      </c>
      <c r="P13" s="113">
        <v>13756</v>
      </c>
      <c r="Q13" s="107">
        <f>P13/O13*100%-100%</f>
        <v>0.4206341010017556</v>
      </c>
      <c r="R13" s="114"/>
      <c r="S13" s="114"/>
      <c r="T13" s="115"/>
      <c r="U13" s="118"/>
      <c r="V13" s="118"/>
      <c r="W13" s="119"/>
      <c r="X13" s="47">
        <f>O13+R13+U13</f>
        <v>9683</v>
      </c>
      <c r="Y13" s="48">
        <f>P13+S13+V13</f>
        <v>13756</v>
      </c>
      <c r="Z13" s="110">
        <f>Y13/X13*100%-100%</f>
        <v>0.4206341010017556</v>
      </c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</row>
    <row r="14" spans="1:187" s="25" customFormat="1" ht="15" customHeight="1">
      <c r="A14" s="105" t="s">
        <v>31</v>
      </c>
      <c r="B14" s="91">
        <v>7</v>
      </c>
      <c r="C14" s="236">
        <v>90396</v>
      </c>
      <c r="D14" s="106">
        <v>105943</v>
      </c>
      <c r="E14" s="107">
        <f>D14/C14*100%-100%</f>
        <v>0.17198769857073315</v>
      </c>
      <c r="F14" s="108">
        <v>2155</v>
      </c>
      <c r="G14" s="108">
        <v>5045</v>
      </c>
      <c r="H14" s="107">
        <f>G14/F14*100%-100%</f>
        <v>1.3410672853828305</v>
      </c>
      <c r="I14" s="109">
        <v>8558</v>
      </c>
      <c r="J14" s="109">
        <v>22117</v>
      </c>
      <c r="K14" s="110">
        <f>J14/I14*100%-100%</f>
        <v>1.5843655059593362</v>
      </c>
      <c r="L14" s="47">
        <f>C14+F14+I14</f>
        <v>101109</v>
      </c>
      <c r="M14" s="48">
        <f>D14+G14+J14</f>
        <v>133105</v>
      </c>
      <c r="N14" s="111">
        <f>M14/L14*100%-100%</f>
        <v>0.3164505632535184</v>
      </c>
      <c r="O14" s="112">
        <v>11660</v>
      </c>
      <c r="P14" s="113">
        <v>13018</v>
      </c>
      <c r="Q14" s="107">
        <f>P14/O14*100%-100%</f>
        <v>0.11646655231560898</v>
      </c>
      <c r="R14" s="114"/>
      <c r="S14" s="114"/>
      <c r="T14" s="115"/>
      <c r="U14" s="118"/>
      <c r="V14" s="118"/>
      <c r="W14" s="119"/>
      <c r="X14" s="47">
        <f>O14+R14+U14</f>
        <v>11660</v>
      </c>
      <c r="Y14" s="48">
        <f>P14+S14+V14</f>
        <v>13018</v>
      </c>
      <c r="Z14" s="110">
        <f>Y14/X14*100%-100%</f>
        <v>0.11646655231560898</v>
      </c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</row>
    <row r="15" spans="1:187" s="25" customFormat="1" ht="15" customHeight="1">
      <c r="A15" s="105" t="s">
        <v>33</v>
      </c>
      <c r="B15" s="91">
        <v>8</v>
      </c>
      <c r="C15" s="236">
        <v>76991</v>
      </c>
      <c r="D15" s="106">
        <v>116489</v>
      </c>
      <c r="E15" s="107">
        <f>D15/C15*100%-100%</f>
        <v>0.5130210024548323</v>
      </c>
      <c r="F15" s="108">
        <v>6049</v>
      </c>
      <c r="G15" s="108">
        <v>13768</v>
      </c>
      <c r="H15" s="107">
        <f>G15/F15*100%-100%</f>
        <v>1.2760786906926764</v>
      </c>
      <c r="I15" s="109">
        <v>12929</v>
      </c>
      <c r="J15" s="109">
        <v>16747</v>
      </c>
      <c r="K15" s="110">
        <f>J15/I15*100%-100%</f>
        <v>0.2953051280068064</v>
      </c>
      <c r="L15" s="47">
        <f>C15+F15+I15</f>
        <v>95969</v>
      </c>
      <c r="M15" s="48">
        <f>D15+G15+J15</f>
        <v>147004</v>
      </c>
      <c r="N15" s="111">
        <f>M15/L15*100%-100%</f>
        <v>0.5317863059946442</v>
      </c>
      <c r="O15" s="112">
        <v>11353</v>
      </c>
      <c r="P15" s="113">
        <v>14854</v>
      </c>
      <c r="Q15" s="107">
        <f>P15/O15*100%-100%</f>
        <v>0.30837664053554126</v>
      </c>
      <c r="R15" s="114"/>
      <c r="S15" s="114"/>
      <c r="T15" s="115"/>
      <c r="U15" s="118"/>
      <c r="V15" s="118"/>
      <c r="W15" s="119"/>
      <c r="X15" s="47">
        <f>O15+R15+U15</f>
        <v>11353</v>
      </c>
      <c r="Y15" s="48">
        <f>P15+S15+V15</f>
        <v>14854</v>
      </c>
      <c r="Z15" s="110">
        <f>Y15/X15*100%-100%</f>
        <v>0.30837664053554126</v>
      </c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</row>
    <row r="16" spans="1:187" s="25" customFormat="1" ht="15" customHeight="1">
      <c r="A16" s="105" t="s">
        <v>35</v>
      </c>
      <c r="B16" s="91">
        <v>9</v>
      </c>
      <c r="C16" s="236">
        <v>64848</v>
      </c>
      <c r="D16" s="106">
        <v>85950</v>
      </c>
      <c r="E16" s="107">
        <f>D16/C16*100%-100%</f>
        <v>0.3254071058475203</v>
      </c>
      <c r="F16" s="108">
        <v>2383</v>
      </c>
      <c r="G16" s="108">
        <v>3974</v>
      </c>
      <c r="H16" s="107">
        <f>G16/F16*100%-100%</f>
        <v>0.6676458245908519</v>
      </c>
      <c r="I16" s="109">
        <v>9058</v>
      </c>
      <c r="J16" s="109">
        <v>13086</v>
      </c>
      <c r="K16" s="110">
        <f>J16/I16*100%-100%</f>
        <v>0.4446897769927136</v>
      </c>
      <c r="L16" s="47">
        <f>C16+F16+I16</f>
        <v>76289</v>
      </c>
      <c r="M16" s="48">
        <f>D16+G16+J16</f>
        <v>103010</v>
      </c>
      <c r="N16" s="111">
        <f>M16/L16*100%-100%</f>
        <v>0.3502601947856179</v>
      </c>
      <c r="O16" s="112">
        <v>6164</v>
      </c>
      <c r="P16" s="113">
        <v>7429</v>
      </c>
      <c r="Q16" s="107">
        <f>P16/O16*100%-100%</f>
        <v>0.20522388059701502</v>
      </c>
      <c r="R16" s="114"/>
      <c r="S16" s="114"/>
      <c r="T16" s="115"/>
      <c r="U16" s="118"/>
      <c r="V16" s="118"/>
      <c r="W16" s="119"/>
      <c r="X16" s="47">
        <f>O16+R16+U16</f>
        <v>6164</v>
      </c>
      <c r="Y16" s="48">
        <f>P16+S16+V16</f>
        <v>7429</v>
      </c>
      <c r="Z16" s="110">
        <f>Y16/X16*100%-100%</f>
        <v>0.20522388059701502</v>
      </c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</row>
    <row r="17" spans="1:187" s="25" customFormat="1" ht="15" customHeight="1">
      <c r="A17" s="105" t="s">
        <v>37</v>
      </c>
      <c r="B17" s="91">
        <v>10</v>
      </c>
      <c r="C17" s="236">
        <v>138565</v>
      </c>
      <c r="D17" s="106">
        <v>186695</v>
      </c>
      <c r="E17" s="107">
        <f>D17/C17*100%-100%</f>
        <v>0.3473460108974127</v>
      </c>
      <c r="F17" s="108">
        <v>7246</v>
      </c>
      <c r="G17" s="108">
        <v>13568</v>
      </c>
      <c r="H17" s="107">
        <f>G17/F17*100%-100%</f>
        <v>0.8724813690311897</v>
      </c>
      <c r="I17" s="109">
        <v>24562</v>
      </c>
      <c r="J17" s="109">
        <v>70954</v>
      </c>
      <c r="K17" s="110">
        <f>J17/I17*100%-100%</f>
        <v>1.8887712726976629</v>
      </c>
      <c r="L17" s="47">
        <f>C17+F17+I17</f>
        <v>170373</v>
      </c>
      <c r="M17" s="48">
        <f>D17+G17+J17</f>
        <v>271217</v>
      </c>
      <c r="N17" s="111">
        <f>M17/L17*100%-100%</f>
        <v>0.5919012989147341</v>
      </c>
      <c r="O17" s="112"/>
      <c r="P17" s="113"/>
      <c r="Q17" s="107"/>
      <c r="R17" s="114"/>
      <c r="S17" s="114"/>
      <c r="T17" s="115"/>
      <c r="U17" s="118"/>
      <c r="V17" s="118"/>
      <c r="W17" s="119"/>
      <c r="X17" s="47"/>
      <c r="Y17" s="48"/>
      <c r="Z17" s="110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</row>
    <row r="18" spans="1:187" s="25" customFormat="1" ht="15" customHeight="1">
      <c r="A18" s="105" t="s">
        <v>39</v>
      </c>
      <c r="B18" s="91">
        <v>11</v>
      </c>
      <c r="C18" s="236">
        <v>65475</v>
      </c>
      <c r="D18" s="106">
        <v>85957</v>
      </c>
      <c r="E18" s="107">
        <f>D18/C18*100%-100%</f>
        <v>0.31282168766704843</v>
      </c>
      <c r="F18" s="108">
        <v>1617</v>
      </c>
      <c r="G18" s="108">
        <v>3681</v>
      </c>
      <c r="H18" s="107">
        <f>G18/F18*100%-100%</f>
        <v>1.2764378478664193</v>
      </c>
      <c r="I18" s="109">
        <v>12127</v>
      </c>
      <c r="J18" s="109">
        <v>15034</v>
      </c>
      <c r="K18" s="110">
        <f>J18/I18*100%-100%</f>
        <v>0.2397130370248206</v>
      </c>
      <c r="L18" s="47">
        <f>C18+F18+I18</f>
        <v>79219</v>
      </c>
      <c r="M18" s="48">
        <f>D18+G18+J18</f>
        <v>104672</v>
      </c>
      <c r="N18" s="111">
        <f>M18/L18*100%-100%</f>
        <v>0.3212991832767391</v>
      </c>
      <c r="O18" s="112">
        <v>5747</v>
      </c>
      <c r="P18" s="113">
        <v>7257</v>
      </c>
      <c r="Q18" s="107">
        <f>P18/O18*100%-100%</f>
        <v>0.2627457804071689</v>
      </c>
      <c r="R18" s="114"/>
      <c r="S18" s="114"/>
      <c r="T18" s="115"/>
      <c r="U18" s="118"/>
      <c r="V18" s="118"/>
      <c r="W18" s="119"/>
      <c r="X18" s="47">
        <f>O18+R18+U18</f>
        <v>5747</v>
      </c>
      <c r="Y18" s="48">
        <f>P18+S18+V18</f>
        <v>7257</v>
      </c>
      <c r="Z18" s="110">
        <f>Y18/X18*100%-100%</f>
        <v>0.2627457804071689</v>
      </c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</row>
    <row r="19" spans="1:187" s="25" customFormat="1" ht="15" customHeight="1">
      <c r="A19" s="105" t="s">
        <v>41</v>
      </c>
      <c r="B19" s="91">
        <v>12</v>
      </c>
      <c r="C19" s="237"/>
      <c r="D19" s="106"/>
      <c r="E19" s="115"/>
      <c r="F19" s="108">
        <v>1171</v>
      </c>
      <c r="G19" s="108">
        <v>1879</v>
      </c>
      <c r="H19" s="107">
        <f>G19/F19*100%-100%</f>
        <v>0.6046114432109309</v>
      </c>
      <c r="I19" s="109">
        <v>4762</v>
      </c>
      <c r="J19" s="109">
        <v>4875</v>
      </c>
      <c r="K19" s="110">
        <f>J19/I19*100%-100%</f>
        <v>0.023729525409491803</v>
      </c>
      <c r="L19" s="47">
        <f>C19+F19+I19</f>
        <v>5933</v>
      </c>
      <c r="M19" s="48">
        <f>D19+G19+J19</f>
        <v>6754</v>
      </c>
      <c r="N19" s="111">
        <f>M19/L19*100%-100%</f>
        <v>0.13837856059329168</v>
      </c>
      <c r="O19" s="121"/>
      <c r="P19" s="113"/>
      <c r="Q19" s="115"/>
      <c r="R19" s="114"/>
      <c r="S19" s="114"/>
      <c r="T19" s="115"/>
      <c r="U19" s="118"/>
      <c r="V19" s="118"/>
      <c r="W19" s="119"/>
      <c r="X19" s="122"/>
      <c r="Y19" s="123"/>
      <c r="Z19" s="124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</row>
    <row r="20" spans="1:187" s="25" customFormat="1" ht="15" customHeight="1">
      <c r="A20" s="105" t="s">
        <v>43</v>
      </c>
      <c r="B20" s="91">
        <v>13</v>
      </c>
      <c r="C20" s="236">
        <v>166224</v>
      </c>
      <c r="D20" s="106">
        <v>208260</v>
      </c>
      <c r="E20" s="107">
        <f>D20/C20*100%-100%</f>
        <v>0.25288766965059195</v>
      </c>
      <c r="F20" s="108">
        <v>6324</v>
      </c>
      <c r="G20" s="108">
        <v>10544</v>
      </c>
      <c r="H20" s="107">
        <f>G20/F20*100%-100%</f>
        <v>0.6672991777356103</v>
      </c>
      <c r="I20" s="109">
        <v>29917</v>
      </c>
      <c r="J20" s="109">
        <v>40141</v>
      </c>
      <c r="K20" s="110">
        <f>J20/I20*100%-100%</f>
        <v>0.3417454958719124</v>
      </c>
      <c r="L20" s="47">
        <f>C20+F20+I20</f>
        <v>202465</v>
      </c>
      <c r="M20" s="48">
        <f>D20+G20+J20</f>
        <v>258945</v>
      </c>
      <c r="N20" s="111">
        <f>M20/L20*100%-100%</f>
        <v>0.27896179586595204</v>
      </c>
      <c r="O20" s="112">
        <v>15854</v>
      </c>
      <c r="P20" s="113">
        <v>18407</v>
      </c>
      <c r="Q20" s="107">
        <f>P20/O20*100%-100%</f>
        <v>0.16103191623565039</v>
      </c>
      <c r="R20" s="120">
        <v>2642</v>
      </c>
      <c r="S20" s="120">
        <v>4359</v>
      </c>
      <c r="T20" s="107">
        <f>S20/R20*100%-100%</f>
        <v>0.649886449659349</v>
      </c>
      <c r="U20" s="116">
        <v>23743</v>
      </c>
      <c r="V20" s="116">
        <v>35715</v>
      </c>
      <c r="W20" s="111">
        <f>V20/U20*100%-100%</f>
        <v>0.5042328265172893</v>
      </c>
      <c r="X20" s="47">
        <f>O20+R20+U20</f>
        <v>42239</v>
      </c>
      <c r="Y20" s="48">
        <f>P20+S20+V20</f>
        <v>58481</v>
      </c>
      <c r="Z20" s="110">
        <f>Y20/X20*100%-100%</f>
        <v>0.38452614881981106</v>
      </c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</row>
    <row r="21" spans="1:187" s="25" customFormat="1" ht="15" customHeight="1">
      <c r="A21" s="105" t="s">
        <v>69</v>
      </c>
      <c r="B21" s="91">
        <v>14</v>
      </c>
      <c r="C21" s="236">
        <v>296763</v>
      </c>
      <c r="D21" s="106">
        <v>375328</v>
      </c>
      <c r="E21" s="107">
        <f>D21/C21*100%-100%</f>
        <v>0.2647398766018674</v>
      </c>
      <c r="F21" s="108">
        <v>30650</v>
      </c>
      <c r="G21" s="108">
        <v>48967</v>
      </c>
      <c r="H21" s="107">
        <f>G21/F21*100%-100%</f>
        <v>0.5976182707993474</v>
      </c>
      <c r="I21" s="109">
        <v>61569</v>
      </c>
      <c r="J21" s="109"/>
      <c r="K21" s="110"/>
      <c r="L21" s="47">
        <f>C21+F21+I21</f>
        <v>388982</v>
      </c>
      <c r="M21" s="48"/>
      <c r="N21" s="111"/>
      <c r="O21" s="112">
        <v>56357</v>
      </c>
      <c r="P21" s="113">
        <v>89923</v>
      </c>
      <c r="Q21" s="107">
        <f>P21/O21*100%-100%</f>
        <v>0.5955959330695388</v>
      </c>
      <c r="R21" s="120">
        <v>10935</v>
      </c>
      <c r="S21" s="120">
        <v>20911</v>
      </c>
      <c r="T21" s="107">
        <f>S21/R21*100%-100%</f>
        <v>0.912299954275263</v>
      </c>
      <c r="U21" s="116">
        <v>32788</v>
      </c>
      <c r="V21" s="116">
        <v>32175</v>
      </c>
      <c r="W21" s="111">
        <f>V21/U21*100%-100%</f>
        <v>-0.018695864340612434</v>
      </c>
      <c r="X21" s="47">
        <f>O21+R21+U21</f>
        <v>100080</v>
      </c>
      <c r="Y21" s="48">
        <f>P21+S21+V21</f>
        <v>143009</v>
      </c>
      <c r="Z21" s="110">
        <f>Y21/X21*100%-100%</f>
        <v>0.42894684252597926</v>
      </c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</row>
    <row r="22" spans="1:187" s="25" customFormat="1" ht="15" customHeight="1">
      <c r="A22" s="105" t="s">
        <v>71</v>
      </c>
      <c r="B22" s="91">
        <v>15</v>
      </c>
      <c r="C22" s="237"/>
      <c r="D22" s="126"/>
      <c r="E22" s="115"/>
      <c r="F22" s="127"/>
      <c r="G22" s="127"/>
      <c r="H22" s="115"/>
      <c r="I22" s="128"/>
      <c r="J22" s="128"/>
      <c r="K22" s="124"/>
      <c r="L22" s="122"/>
      <c r="M22" s="123"/>
      <c r="N22" s="119"/>
      <c r="O22" s="121"/>
      <c r="P22" s="125"/>
      <c r="Q22" s="115"/>
      <c r="R22" s="114"/>
      <c r="S22" s="114"/>
      <c r="T22" s="115"/>
      <c r="U22" s="118"/>
      <c r="V22" s="118"/>
      <c r="W22" s="119"/>
      <c r="X22" s="122"/>
      <c r="Y22" s="123"/>
      <c r="Z22" s="124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</row>
    <row r="23" spans="1:187" s="25" customFormat="1" ht="15" customHeight="1">
      <c r="A23" s="105" t="s">
        <v>45</v>
      </c>
      <c r="B23" s="91">
        <v>16</v>
      </c>
      <c r="C23" s="236">
        <v>69682</v>
      </c>
      <c r="D23" s="106">
        <v>117375</v>
      </c>
      <c r="E23" s="107">
        <f>D23/C23*100%-100%</f>
        <v>0.6844378749174822</v>
      </c>
      <c r="F23" s="108">
        <v>2231</v>
      </c>
      <c r="G23" s="108">
        <v>6088</v>
      </c>
      <c r="H23" s="107">
        <f>G23/F23*100%-100%</f>
        <v>1.7288211564320934</v>
      </c>
      <c r="I23" s="109">
        <v>11704</v>
      </c>
      <c r="J23" s="109">
        <v>20414</v>
      </c>
      <c r="K23" s="110">
        <f>J23/I23*100%-100%</f>
        <v>0.7441900205058101</v>
      </c>
      <c r="L23" s="47">
        <f>C23+F23+I23</f>
        <v>83617</v>
      </c>
      <c r="M23" s="48">
        <f>D23+G23+J23</f>
        <v>143877</v>
      </c>
      <c r="N23" s="111">
        <f>M23/L23*100%-100%</f>
        <v>0.7206668500424556</v>
      </c>
      <c r="O23" s="112">
        <v>4924</v>
      </c>
      <c r="P23" s="113">
        <v>11888</v>
      </c>
      <c r="Q23" s="107">
        <f>P23/O23*100%-100%</f>
        <v>1.4142973192526402</v>
      </c>
      <c r="R23" s="114"/>
      <c r="S23" s="114"/>
      <c r="T23" s="115"/>
      <c r="U23" s="118"/>
      <c r="V23" s="118"/>
      <c r="W23" s="119"/>
      <c r="X23" s="47">
        <f>O23+R23+U23</f>
        <v>4924</v>
      </c>
      <c r="Y23" s="48">
        <f>P23+S23+V23</f>
        <v>11888</v>
      </c>
      <c r="Z23" s="110">
        <f>Y23/X23*100%-100%</f>
        <v>1.4142973192526402</v>
      </c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</row>
    <row r="24" spans="1:187" s="25" customFormat="1" ht="15" customHeight="1">
      <c r="A24" s="105" t="s">
        <v>47</v>
      </c>
      <c r="B24" s="91">
        <v>17</v>
      </c>
      <c r="C24" s="236">
        <v>225503</v>
      </c>
      <c r="D24" s="106">
        <v>280332</v>
      </c>
      <c r="E24" s="107">
        <f>D24/C24*100%-100%</f>
        <v>0.2431408894781888</v>
      </c>
      <c r="F24" s="108">
        <v>7459</v>
      </c>
      <c r="G24" s="108">
        <v>18021</v>
      </c>
      <c r="H24" s="107">
        <f>G24/F24*100%-100%</f>
        <v>1.4160075077088083</v>
      </c>
      <c r="I24" s="109">
        <v>32520</v>
      </c>
      <c r="J24" s="109">
        <v>52030</v>
      </c>
      <c r="K24" s="110">
        <f>J24/I24*100%-100%</f>
        <v>0.5999384993849939</v>
      </c>
      <c r="L24" s="47">
        <f>C24+F24+I24</f>
        <v>265482</v>
      </c>
      <c r="M24" s="48">
        <f>D24+G24+J24</f>
        <v>350383</v>
      </c>
      <c r="N24" s="111">
        <f>M24/L24*100%-100%</f>
        <v>0.31979945909703855</v>
      </c>
      <c r="O24" s="112">
        <v>23296</v>
      </c>
      <c r="P24" s="113">
        <v>26513</v>
      </c>
      <c r="Q24" s="107">
        <f>P24/O24*100%-100%</f>
        <v>0.13809237637362637</v>
      </c>
      <c r="R24" s="120">
        <v>1814</v>
      </c>
      <c r="S24" s="120">
        <v>4968</v>
      </c>
      <c r="T24" s="107">
        <f>S24/R24*100%-100%</f>
        <v>1.7386990077177509</v>
      </c>
      <c r="U24" s="116">
        <v>11484</v>
      </c>
      <c r="V24" s="116">
        <v>22325</v>
      </c>
      <c r="W24" s="111">
        <f>V24/U24*100%-100%</f>
        <v>0.9440090560780217</v>
      </c>
      <c r="X24" s="47">
        <f>O24+R24+U24</f>
        <v>36594</v>
      </c>
      <c r="Y24" s="48">
        <f>P24+S24+V24</f>
        <v>53806</v>
      </c>
      <c r="Z24" s="110">
        <f>Y24/X24*100%-100%</f>
        <v>0.47035033065529874</v>
      </c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</row>
    <row r="25" spans="1:187" s="25" customFormat="1" ht="15" customHeight="1">
      <c r="A25" s="105" t="s">
        <v>49</v>
      </c>
      <c r="B25" s="91">
        <v>18</v>
      </c>
      <c r="C25" s="236">
        <v>152162</v>
      </c>
      <c r="D25" s="106">
        <v>164600</v>
      </c>
      <c r="E25" s="107">
        <f>D25/C25*100%-100%</f>
        <v>0.08174182778880401</v>
      </c>
      <c r="F25" s="108">
        <v>3343</v>
      </c>
      <c r="G25" s="108">
        <v>5318</v>
      </c>
      <c r="H25" s="107">
        <f>G25/F25*100%-100%</f>
        <v>0.5907867185163027</v>
      </c>
      <c r="I25" s="109">
        <v>16725</v>
      </c>
      <c r="J25" s="109">
        <v>25345</v>
      </c>
      <c r="K25" s="110">
        <f>J25/I25*100%-100%</f>
        <v>0.5153961136023917</v>
      </c>
      <c r="L25" s="47">
        <f>C25+F25+I25</f>
        <v>172230</v>
      </c>
      <c r="M25" s="48">
        <f>D25+G25+J25</f>
        <v>195263</v>
      </c>
      <c r="N25" s="111">
        <f>M25/L25*100%-100%</f>
        <v>0.1337339604017882</v>
      </c>
      <c r="O25" s="112">
        <v>15770</v>
      </c>
      <c r="P25" s="113">
        <v>16730</v>
      </c>
      <c r="Q25" s="107">
        <f>P25/O25*100%-100%</f>
        <v>0.060875079264426146</v>
      </c>
      <c r="R25" s="114"/>
      <c r="S25" s="114"/>
      <c r="T25" s="115"/>
      <c r="U25" s="118"/>
      <c r="V25" s="118"/>
      <c r="W25" s="119"/>
      <c r="X25" s="47">
        <f>O25+R25+U25</f>
        <v>15770</v>
      </c>
      <c r="Y25" s="48">
        <f>P25+S25+V25</f>
        <v>16730</v>
      </c>
      <c r="Z25" s="110">
        <f>Y25/X25*100%-100%</f>
        <v>0.060875079264426146</v>
      </c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</row>
    <row r="26" spans="1:187" s="25" customFormat="1" ht="15" customHeight="1">
      <c r="A26" s="105" t="s">
        <v>51</v>
      </c>
      <c r="B26" s="91">
        <v>19</v>
      </c>
      <c r="C26" s="236">
        <v>69663</v>
      </c>
      <c r="D26" s="106">
        <v>89074</v>
      </c>
      <c r="E26" s="107">
        <f>D26/C26*100%-100%</f>
        <v>0.27864145959835196</v>
      </c>
      <c r="F26" s="108">
        <v>2535</v>
      </c>
      <c r="G26" s="108">
        <v>6879</v>
      </c>
      <c r="H26" s="107">
        <f>G26/F26*100%-100%</f>
        <v>1.7136094674556213</v>
      </c>
      <c r="I26" s="109">
        <v>67370</v>
      </c>
      <c r="J26" s="109">
        <v>90764</v>
      </c>
      <c r="K26" s="110">
        <f>J26/I26*100%-100%</f>
        <v>0.34724654890900997</v>
      </c>
      <c r="L26" s="47">
        <f>C26+F26+I26</f>
        <v>139568</v>
      </c>
      <c r="M26" s="48">
        <f>D26+G26+J26</f>
        <v>186717</v>
      </c>
      <c r="N26" s="111">
        <f>M26/L26*100%-100%</f>
        <v>0.337820990484925</v>
      </c>
      <c r="O26" s="112">
        <v>5352</v>
      </c>
      <c r="P26" s="113">
        <v>6303</v>
      </c>
      <c r="Q26" s="107">
        <f>P26/O26*100%-100%</f>
        <v>0.17769058295964135</v>
      </c>
      <c r="R26" s="120">
        <v>2461</v>
      </c>
      <c r="S26" s="120">
        <v>4028</v>
      </c>
      <c r="T26" s="107">
        <f>S26/R26*100%-100%</f>
        <v>0.6367330353514831</v>
      </c>
      <c r="U26" s="118"/>
      <c r="V26" s="118"/>
      <c r="W26" s="119"/>
      <c r="X26" s="47">
        <f>O26+R26+U26</f>
        <v>7813</v>
      </c>
      <c r="Y26" s="48">
        <f>P26+S26+V26</f>
        <v>10331</v>
      </c>
      <c r="Z26" s="110">
        <f>Y26/X26*100%-100%</f>
        <v>0.3222833738640727</v>
      </c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</row>
    <row r="27" spans="1:187" s="25" customFormat="1" ht="15" customHeight="1">
      <c r="A27" s="105" t="s">
        <v>53</v>
      </c>
      <c r="B27" s="91">
        <v>20</v>
      </c>
      <c r="C27" s="236">
        <v>69792</v>
      </c>
      <c r="D27" s="106">
        <v>105330</v>
      </c>
      <c r="E27" s="107">
        <f>D27/C27*100%-100%</f>
        <v>0.5091987620357634</v>
      </c>
      <c r="F27" s="108">
        <v>2197</v>
      </c>
      <c r="G27" s="108">
        <v>5760</v>
      </c>
      <c r="H27" s="107">
        <f>G27/F27*100%-100%</f>
        <v>1.6217569412835684</v>
      </c>
      <c r="I27" s="109">
        <v>14622</v>
      </c>
      <c r="J27" s="109">
        <v>20236</v>
      </c>
      <c r="K27" s="110">
        <f>J27/I27*100%-100%</f>
        <v>0.38394200519764743</v>
      </c>
      <c r="L27" s="47">
        <f>C27+F27+I27</f>
        <v>86611</v>
      </c>
      <c r="M27" s="48">
        <f>D27+G27+J27</f>
        <v>131326</v>
      </c>
      <c r="N27" s="111">
        <f>M27/L27*100%-100%</f>
        <v>0.5162739143988639</v>
      </c>
      <c r="O27" s="112">
        <v>6773</v>
      </c>
      <c r="P27" s="113">
        <v>10547</v>
      </c>
      <c r="Q27" s="107">
        <f>P27/O27*100%-100%</f>
        <v>0.5572124612431715</v>
      </c>
      <c r="R27" s="114"/>
      <c r="S27" s="114"/>
      <c r="T27" s="115"/>
      <c r="U27" s="118"/>
      <c r="V27" s="118"/>
      <c r="W27" s="119"/>
      <c r="X27" s="47">
        <f>O27+R27+U27</f>
        <v>6773</v>
      </c>
      <c r="Y27" s="48">
        <f>P27+S27+V27</f>
        <v>10547</v>
      </c>
      <c r="Z27" s="110">
        <f>Y27/X27*100%-100%</f>
        <v>0.5572124612431715</v>
      </c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</row>
    <row r="28" spans="1:187" s="25" customFormat="1" ht="15" customHeight="1">
      <c r="A28" s="105" t="s">
        <v>55</v>
      </c>
      <c r="B28" s="91">
        <v>21</v>
      </c>
      <c r="C28" s="236">
        <v>54749</v>
      </c>
      <c r="D28" s="106">
        <v>66441</v>
      </c>
      <c r="E28" s="107">
        <f>D28/C28*100%-100%</f>
        <v>0.21355641198926012</v>
      </c>
      <c r="F28" s="108">
        <v>1627</v>
      </c>
      <c r="G28" s="108">
        <v>2730</v>
      </c>
      <c r="H28" s="107">
        <f>G28/F28*100%-100%</f>
        <v>0.6779348494161033</v>
      </c>
      <c r="I28" s="109">
        <v>7238</v>
      </c>
      <c r="J28" s="109">
        <v>10111</v>
      </c>
      <c r="K28" s="110">
        <f>J28/I28*100%-100%</f>
        <v>0.39693285437966286</v>
      </c>
      <c r="L28" s="47">
        <f>C28+F28+I28</f>
        <v>63614</v>
      </c>
      <c r="M28" s="48">
        <f>D28+G28+J28</f>
        <v>79282</v>
      </c>
      <c r="N28" s="111">
        <f>M28/L28*100%-100%</f>
        <v>0.2462979847203446</v>
      </c>
      <c r="O28" s="112">
        <v>5956</v>
      </c>
      <c r="P28" s="113">
        <v>6571</v>
      </c>
      <c r="Q28" s="107">
        <f>P28/O28*100%-100%</f>
        <v>0.10325721961047685</v>
      </c>
      <c r="R28" s="114"/>
      <c r="S28" s="114"/>
      <c r="T28" s="115"/>
      <c r="U28" s="118"/>
      <c r="V28" s="118"/>
      <c r="W28" s="119"/>
      <c r="X28" s="47">
        <f>O28+R28+U28</f>
        <v>5956</v>
      </c>
      <c r="Y28" s="48">
        <f>P28+S28+V28</f>
        <v>6571</v>
      </c>
      <c r="Z28" s="110">
        <f>Y28/X28*100%-100%</f>
        <v>0.10325721961047685</v>
      </c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</row>
    <row r="29" spans="1:187" s="25" customFormat="1" ht="15" customHeight="1">
      <c r="A29" s="105" t="s">
        <v>57</v>
      </c>
      <c r="B29" s="91">
        <v>22</v>
      </c>
      <c r="C29" s="236">
        <v>91930</v>
      </c>
      <c r="D29" s="106">
        <v>213417</v>
      </c>
      <c r="E29" s="107">
        <f>D29/C29*100%-100%</f>
        <v>1.3215163711519633</v>
      </c>
      <c r="F29" s="108">
        <v>5874</v>
      </c>
      <c r="G29" s="108">
        <v>16146</v>
      </c>
      <c r="H29" s="107">
        <f>G29/F29*100%-100%</f>
        <v>1.7487231869254343</v>
      </c>
      <c r="I29" s="109">
        <v>21416</v>
      </c>
      <c r="J29" s="109">
        <v>47510</v>
      </c>
      <c r="K29" s="110">
        <f>J29/I29*100%-100%</f>
        <v>1.2184348150915203</v>
      </c>
      <c r="L29" s="47">
        <f>C29+F29+I29</f>
        <v>119220</v>
      </c>
      <c r="M29" s="48">
        <f>D29+G29+J29</f>
        <v>277073</v>
      </c>
      <c r="N29" s="111">
        <f>M29/L29*100%-100%</f>
        <v>1.3240479785270929</v>
      </c>
      <c r="O29" s="112">
        <v>6175</v>
      </c>
      <c r="P29" s="113">
        <v>15917</v>
      </c>
      <c r="Q29" s="107">
        <f>P29/O29*100%-100%</f>
        <v>1.5776518218623483</v>
      </c>
      <c r="R29" s="120">
        <v>2493</v>
      </c>
      <c r="S29" s="120">
        <v>8241</v>
      </c>
      <c r="T29" s="107">
        <f>S29/R29*100%-100%</f>
        <v>2.305655836341757</v>
      </c>
      <c r="U29" s="116">
        <v>12733</v>
      </c>
      <c r="V29" s="116">
        <v>37688</v>
      </c>
      <c r="W29" s="111">
        <f>V29/U29*100%-100%</f>
        <v>1.959868059373282</v>
      </c>
      <c r="X29" s="47">
        <f>O29+R29+U29</f>
        <v>21401</v>
      </c>
      <c r="Y29" s="48">
        <f>P29+S29+V29</f>
        <v>61846</v>
      </c>
      <c r="Z29" s="110">
        <f>Y29/X29*100%-100%</f>
        <v>1.889864959581328</v>
      </c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</row>
    <row r="30" spans="1:187" s="25" customFormat="1" ht="15" customHeight="1">
      <c r="A30" s="105" t="s">
        <v>59</v>
      </c>
      <c r="B30" s="91">
        <v>23</v>
      </c>
      <c r="C30" s="237"/>
      <c r="D30" s="106">
        <v>30377</v>
      </c>
      <c r="E30" s="115"/>
      <c r="F30" s="127"/>
      <c r="G30" s="108"/>
      <c r="H30" s="115"/>
      <c r="I30" s="109"/>
      <c r="J30" s="109"/>
      <c r="K30" s="124"/>
      <c r="L30" s="47"/>
      <c r="M30" s="48">
        <f>D30+G30+J30</f>
        <v>30377</v>
      </c>
      <c r="N30" s="119"/>
      <c r="O30" s="121"/>
      <c r="P30" s="113">
        <v>951</v>
      </c>
      <c r="Q30" s="115"/>
      <c r="R30" s="114"/>
      <c r="S30" s="114"/>
      <c r="T30" s="115"/>
      <c r="U30" s="118"/>
      <c r="V30" s="118"/>
      <c r="W30" s="119"/>
      <c r="X30" s="122"/>
      <c r="Y30" s="48">
        <f>P30+S30+V30</f>
        <v>951</v>
      </c>
      <c r="Z30" s="124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</row>
    <row r="31" spans="1:187" s="25" customFormat="1" ht="15" customHeight="1">
      <c r="A31" s="105" t="s">
        <v>61</v>
      </c>
      <c r="B31" s="91">
        <v>24</v>
      </c>
      <c r="C31" s="236">
        <v>82104</v>
      </c>
      <c r="D31" s="106">
        <v>97014</v>
      </c>
      <c r="E31" s="107">
        <f>D31/C31*100%-100%</f>
        <v>0.18159894767611817</v>
      </c>
      <c r="F31" s="108">
        <v>2161</v>
      </c>
      <c r="G31" s="108">
        <v>5199</v>
      </c>
      <c r="H31" s="107">
        <f>G31/F31*100%-100%</f>
        <v>1.4058306339657567</v>
      </c>
      <c r="I31" s="109">
        <v>21610</v>
      </c>
      <c r="J31" s="109">
        <v>25469</v>
      </c>
      <c r="K31" s="110">
        <f>J31/I31*100%-100%</f>
        <v>0.17857473391948164</v>
      </c>
      <c r="L31" s="47">
        <f>C31+F31+I31</f>
        <v>105875</v>
      </c>
      <c r="M31" s="48">
        <f>D31+G31+J31</f>
        <v>127682</v>
      </c>
      <c r="N31" s="111">
        <f>M31/L31*100%-100%</f>
        <v>0.20596930342384878</v>
      </c>
      <c r="O31" s="112">
        <v>7839</v>
      </c>
      <c r="P31" s="113">
        <v>8481</v>
      </c>
      <c r="Q31" s="107">
        <f>P31/O31*100%-100%</f>
        <v>0.08189820130118641</v>
      </c>
      <c r="R31" s="114"/>
      <c r="S31" s="114"/>
      <c r="T31" s="115"/>
      <c r="U31" s="118"/>
      <c r="V31" s="118"/>
      <c r="W31" s="119"/>
      <c r="X31" s="47">
        <f>O31+R31+U31</f>
        <v>7839</v>
      </c>
      <c r="Y31" s="48">
        <f>P31+S31+V31</f>
        <v>8481</v>
      </c>
      <c r="Z31" s="110">
        <f>Y31/X31*100%-100%</f>
        <v>0.08189820130118641</v>
      </c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</row>
    <row r="32" spans="1:187" s="25" customFormat="1" ht="15" customHeight="1">
      <c r="A32" s="105" t="s">
        <v>63</v>
      </c>
      <c r="B32" s="91">
        <v>25</v>
      </c>
      <c r="C32" s="236">
        <v>75762</v>
      </c>
      <c r="D32" s="106">
        <v>93078</v>
      </c>
      <c r="E32" s="107">
        <f>D32/C32*100%-100%</f>
        <v>0.2285578522214302</v>
      </c>
      <c r="F32" s="108">
        <v>3524</v>
      </c>
      <c r="G32" s="108">
        <v>8516</v>
      </c>
      <c r="H32" s="107">
        <f>G32/F32*100%-100%</f>
        <v>1.416572077185017</v>
      </c>
      <c r="I32" s="109">
        <v>10714</v>
      </c>
      <c r="J32" s="109">
        <v>17980</v>
      </c>
      <c r="K32" s="110">
        <f>J32/I32*100%-100%</f>
        <v>0.6781780847489267</v>
      </c>
      <c r="L32" s="47">
        <f>C32+F32+I32</f>
        <v>90000</v>
      </c>
      <c r="M32" s="48">
        <f>D32+G32+J32</f>
        <v>119574</v>
      </c>
      <c r="N32" s="111">
        <f>M32/L32*100%-100%</f>
        <v>0.3286</v>
      </c>
      <c r="O32" s="112">
        <v>7268</v>
      </c>
      <c r="P32" s="113">
        <v>9115</v>
      </c>
      <c r="Q32" s="107">
        <f>P32/O32*100%-100%</f>
        <v>0.25412768299394606</v>
      </c>
      <c r="R32" s="114"/>
      <c r="S32" s="114"/>
      <c r="T32" s="115"/>
      <c r="U32" s="118"/>
      <c r="V32" s="118"/>
      <c r="W32" s="119"/>
      <c r="X32" s="47">
        <f>O32+R32+U32</f>
        <v>7268</v>
      </c>
      <c r="Y32" s="48">
        <f>P32+S32+V32</f>
        <v>9115</v>
      </c>
      <c r="Z32" s="110">
        <f>Y32/X32*100%-100%</f>
        <v>0.25412768299394606</v>
      </c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</row>
    <row r="33" spans="1:187" s="25" customFormat="1" ht="15" customHeight="1">
      <c r="A33" s="105" t="s">
        <v>65</v>
      </c>
      <c r="B33" s="91">
        <v>26</v>
      </c>
      <c r="C33" s="236">
        <v>58320</v>
      </c>
      <c r="D33" s="106">
        <v>71750</v>
      </c>
      <c r="E33" s="107">
        <f>D33/C33*100%-100%</f>
        <v>0.23028120713305889</v>
      </c>
      <c r="F33" s="108">
        <v>2055</v>
      </c>
      <c r="G33" s="108">
        <v>2361</v>
      </c>
      <c r="H33" s="107">
        <f>G33/F33*100%-100%</f>
        <v>0.148905109489051</v>
      </c>
      <c r="I33" s="109">
        <v>7845</v>
      </c>
      <c r="J33" s="109">
        <v>9894</v>
      </c>
      <c r="K33" s="110">
        <f>J33/I33*100%-100%</f>
        <v>0.2611854684512429</v>
      </c>
      <c r="L33" s="47">
        <f>C33+F33+I33</f>
        <v>68220</v>
      </c>
      <c r="M33" s="48">
        <f>D33+G33+J33</f>
        <v>84005</v>
      </c>
      <c r="N33" s="111">
        <f>M33/L33*100%-100%</f>
        <v>0.23138375842861336</v>
      </c>
      <c r="O33" s="112">
        <v>5995</v>
      </c>
      <c r="P33" s="113">
        <v>8044</v>
      </c>
      <c r="Q33" s="107">
        <f>P33/O33*100%-100%</f>
        <v>0.34178482068390315</v>
      </c>
      <c r="R33" s="114"/>
      <c r="S33" s="114"/>
      <c r="T33" s="115"/>
      <c r="U33" s="118"/>
      <c r="V33" s="118"/>
      <c r="W33" s="119"/>
      <c r="X33" s="47">
        <f>O33+R33+U33</f>
        <v>5995</v>
      </c>
      <c r="Y33" s="48">
        <f>P33+S33+V33</f>
        <v>8044</v>
      </c>
      <c r="Z33" s="110">
        <f>Y33/X33*100%-100%</f>
        <v>0.34178482068390315</v>
      </c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</row>
    <row r="34" spans="1:206" s="143" customFormat="1" ht="15" customHeight="1" thickBot="1">
      <c r="A34" s="105" t="s">
        <v>67</v>
      </c>
      <c r="B34" s="91">
        <v>27</v>
      </c>
      <c r="C34" s="238">
        <v>58200</v>
      </c>
      <c r="D34" s="129">
        <v>102294</v>
      </c>
      <c r="E34" s="130">
        <f>D34/C34*100%-100%</f>
        <v>0.7576288659793815</v>
      </c>
      <c r="F34" s="131">
        <v>2245</v>
      </c>
      <c r="G34" s="131">
        <v>3724</v>
      </c>
      <c r="H34" s="130">
        <f>G34/F34*100%-100%</f>
        <v>0.6587973273942094</v>
      </c>
      <c r="I34" s="132">
        <v>15209</v>
      </c>
      <c r="J34" s="132">
        <v>23337</v>
      </c>
      <c r="K34" s="133">
        <f>J34/I34*100%-100%</f>
        <v>0.534420408968374</v>
      </c>
      <c r="L34" s="134">
        <f>C34+F34+I34</f>
        <v>75654</v>
      </c>
      <c r="M34" s="135">
        <f>D34+G34+J34</f>
        <v>129355</v>
      </c>
      <c r="N34" s="136">
        <f>M34/L34*100%-100%</f>
        <v>0.7098236709228858</v>
      </c>
      <c r="O34" s="137">
        <v>6129</v>
      </c>
      <c r="P34" s="138">
        <v>9949</v>
      </c>
      <c r="Q34" s="130">
        <f>P34/O34*100%-100%</f>
        <v>0.6232664382444117</v>
      </c>
      <c r="R34" s="139"/>
      <c r="S34" s="139"/>
      <c r="T34" s="140"/>
      <c r="U34" s="141"/>
      <c r="V34" s="141"/>
      <c r="W34" s="142"/>
      <c r="X34" s="134">
        <f>O34+R34+U34</f>
        <v>6129</v>
      </c>
      <c r="Y34" s="135">
        <f>P34+S34+V34</f>
        <v>9949</v>
      </c>
      <c r="Z34" s="133">
        <f>Y34/X34*100%-100%</f>
        <v>0.6232664382444117</v>
      </c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</row>
    <row r="35" spans="1:206" s="25" customFormat="1" ht="15" customHeight="1" thickBot="1">
      <c r="A35" s="144" t="s">
        <v>4</v>
      </c>
      <c r="B35" s="145">
        <v>28</v>
      </c>
      <c r="C35" s="146">
        <f>SUM(C8:C34)</f>
        <v>2520727</v>
      </c>
      <c r="D35" s="147">
        <f>SUM(D8:D34)</f>
        <v>3417987</v>
      </c>
      <c r="E35" s="148">
        <f>D35/C35*100%-100%</f>
        <v>0.3559528659787434</v>
      </c>
      <c r="F35" s="147">
        <f>SUM(F8:F34)</f>
        <v>114076</v>
      </c>
      <c r="G35" s="147">
        <f>SUM(G8:G34)</f>
        <v>221709</v>
      </c>
      <c r="H35" s="148">
        <f>G35/F35*100%-100%</f>
        <v>0.9435201094007504</v>
      </c>
      <c r="I35" s="147">
        <f>SUM(I8:I34)</f>
        <v>537963</v>
      </c>
      <c r="J35" s="147">
        <f>SUM(J8:J34)</f>
        <v>726153</v>
      </c>
      <c r="K35" s="149">
        <f>J35/I35*100%-100%</f>
        <v>0.3498195972585476</v>
      </c>
      <c r="L35" s="146">
        <f>C35+F35+I35</f>
        <v>3172766</v>
      </c>
      <c r="M35" s="147">
        <f>D35+G35+J35</f>
        <v>4365849</v>
      </c>
      <c r="N35" s="150">
        <f>M35/L35*100%-100%</f>
        <v>0.3760387623921839</v>
      </c>
      <c r="O35" s="151">
        <f>SUM(O8:O34)</f>
        <v>253398</v>
      </c>
      <c r="P35" s="147">
        <f>SUM(P8:P34)</f>
        <v>348930</v>
      </c>
      <c r="Q35" s="148">
        <f>P35/O35*100%-100%</f>
        <v>0.37700376482845166</v>
      </c>
      <c r="R35" s="147">
        <f>SUM(R8:R34)</f>
        <v>24298</v>
      </c>
      <c r="S35" s="147">
        <f>SUM(S8:S34)</f>
        <v>49992</v>
      </c>
      <c r="T35" s="148">
        <f>S35/R35*100%-100%</f>
        <v>1.0574532883364887</v>
      </c>
      <c r="U35" s="147">
        <f>SUM(U8:U34)</f>
        <v>132206</v>
      </c>
      <c r="V35" s="147">
        <f>SUM(V8:V34)</f>
        <v>224502</v>
      </c>
      <c r="W35" s="149">
        <f>V35/U35*100%-100%</f>
        <v>0.6981226268096759</v>
      </c>
      <c r="X35" s="146">
        <f>O35+R35+U35</f>
        <v>409902</v>
      </c>
      <c r="Y35" s="147">
        <f>P35+S35+V35</f>
        <v>623424</v>
      </c>
      <c r="Z35" s="150">
        <f>Y35/X35*100%-100%</f>
        <v>0.520909876019146</v>
      </c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</row>
    <row r="36" s="73" customFormat="1" ht="30" customHeight="1"/>
    <row r="37" spans="1:187" s="25" customFormat="1" ht="48" customHeight="1">
      <c r="A37" s="269" t="s">
        <v>113</v>
      </c>
      <c r="B37" s="269"/>
      <c r="C37" s="400" t="s">
        <v>111</v>
      </c>
      <c r="D37" s="400"/>
      <c r="E37" s="400"/>
      <c r="F37" s="422" t="s">
        <v>0</v>
      </c>
      <c r="G37" s="400" t="s">
        <v>156</v>
      </c>
      <c r="H37" s="400"/>
      <c r="I37" s="400"/>
      <c r="J37" s="400"/>
      <c r="K37" s="400"/>
      <c r="L37" s="400"/>
      <c r="N37" s="269" t="s">
        <v>112</v>
      </c>
      <c r="O37" s="269"/>
      <c r="P37" s="269"/>
      <c r="Q37" s="400" t="s">
        <v>111</v>
      </c>
      <c r="R37" s="400"/>
      <c r="S37" s="400"/>
      <c r="T37" s="280" t="s">
        <v>0</v>
      </c>
      <c r="U37" s="407" t="s">
        <v>157</v>
      </c>
      <c r="V37" s="408"/>
      <c r="W37" s="408"/>
      <c r="X37" s="408"/>
      <c r="Y37" s="408"/>
      <c r="Z37" s="409"/>
      <c r="AA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</row>
    <row r="38" spans="1:187" s="25" customFormat="1" ht="33.75" customHeight="1">
      <c r="A38" s="269"/>
      <c r="B38" s="269"/>
      <c r="C38" s="400"/>
      <c r="D38" s="400"/>
      <c r="E38" s="400"/>
      <c r="F38" s="422"/>
      <c r="G38" s="399" t="s">
        <v>11</v>
      </c>
      <c r="H38" s="399"/>
      <c r="I38" s="399"/>
      <c r="J38" s="399" t="s">
        <v>13</v>
      </c>
      <c r="K38" s="399"/>
      <c r="L38" s="399"/>
      <c r="N38" s="269"/>
      <c r="O38" s="269"/>
      <c r="P38" s="269"/>
      <c r="Q38" s="400"/>
      <c r="R38" s="400"/>
      <c r="S38" s="400"/>
      <c r="T38" s="423"/>
      <c r="U38" s="419" t="s">
        <v>79</v>
      </c>
      <c r="V38" s="420"/>
      <c r="W38" s="421"/>
      <c r="X38" s="419" t="s">
        <v>10</v>
      </c>
      <c r="Y38" s="420"/>
      <c r="Z38" s="421"/>
      <c r="AA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</row>
    <row r="39" spans="1:187" s="25" customFormat="1" ht="33.75" customHeight="1">
      <c r="A39" s="269"/>
      <c r="B39" s="269"/>
      <c r="C39" s="400"/>
      <c r="D39" s="400"/>
      <c r="E39" s="400"/>
      <c r="F39" s="422"/>
      <c r="G39" s="77">
        <v>2022</v>
      </c>
      <c r="H39" s="77">
        <v>2023</v>
      </c>
      <c r="I39" s="76" t="s">
        <v>214</v>
      </c>
      <c r="J39" s="83">
        <v>2022</v>
      </c>
      <c r="K39" s="83">
        <v>2023</v>
      </c>
      <c r="L39" s="76" t="s">
        <v>214</v>
      </c>
      <c r="N39" s="269"/>
      <c r="O39" s="269"/>
      <c r="P39" s="269"/>
      <c r="Q39" s="400"/>
      <c r="R39" s="400"/>
      <c r="S39" s="400"/>
      <c r="T39" s="281"/>
      <c r="U39" s="78">
        <v>2022</v>
      </c>
      <c r="V39" s="78">
        <v>2023</v>
      </c>
      <c r="W39" s="76" t="s">
        <v>214</v>
      </c>
      <c r="X39" s="84">
        <v>2022</v>
      </c>
      <c r="Y39" s="84">
        <v>2023</v>
      </c>
      <c r="Z39" s="76" t="s">
        <v>214</v>
      </c>
      <c r="AA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</row>
    <row r="40" spans="1:187" s="25" customFormat="1" ht="15" customHeight="1" thickBot="1">
      <c r="A40" s="410" t="s">
        <v>2</v>
      </c>
      <c r="B40" s="410"/>
      <c r="C40" s="406" t="s">
        <v>3</v>
      </c>
      <c r="D40" s="406"/>
      <c r="E40" s="406"/>
      <c r="F40" s="29" t="s">
        <v>110</v>
      </c>
      <c r="G40" s="88">
        <v>1</v>
      </c>
      <c r="H40" s="88">
        <v>2</v>
      </c>
      <c r="I40" s="88">
        <v>3</v>
      </c>
      <c r="J40" s="88">
        <v>4</v>
      </c>
      <c r="K40" s="88">
        <v>5</v>
      </c>
      <c r="L40" s="88">
        <v>6</v>
      </c>
      <c r="N40" s="410" t="s">
        <v>2</v>
      </c>
      <c r="O40" s="410"/>
      <c r="P40" s="410"/>
      <c r="Q40" s="406" t="s">
        <v>3</v>
      </c>
      <c r="R40" s="406"/>
      <c r="S40" s="406"/>
      <c r="T40" s="29" t="s">
        <v>110</v>
      </c>
      <c r="U40" s="88">
        <v>1</v>
      </c>
      <c r="V40" s="88">
        <v>2</v>
      </c>
      <c r="W40" s="88">
        <v>3</v>
      </c>
      <c r="X40" s="88">
        <v>4</v>
      </c>
      <c r="Y40" s="88">
        <v>5</v>
      </c>
      <c r="Z40" s="88">
        <v>6</v>
      </c>
      <c r="AA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</row>
    <row r="41" spans="1:187" s="25" customFormat="1" ht="12.75" customHeight="1">
      <c r="A41" s="355" t="s">
        <v>107</v>
      </c>
      <c r="B41" s="356"/>
      <c r="C41" s="376" t="s">
        <v>57</v>
      </c>
      <c r="D41" s="376"/>
      <c r="E41" s="376"/>
      <c r="F41" s="152">
        <v>1</v>
      </c>
      <c r="G41" s="153">
        <f>F29</f>
        <v>5874</v>
      </c>
      <c r="H41" s="153">
        <f>G29</f>
        <v>16146</v>
      </c>
      <c r="I41" s="154">
        <f>H41/G41*100%-100%</f>
        <v>1.7487231869254343</v>
      </c>
      <c r="J41" s="319">
        <f>R29</f>
        <v>2493</v>
      </c>
      <c r="K41" s="319">
        <f>S29</f>
        <v>8241</v>
      </c>
      <c r="L41" s="322">
        <f>K41/J41*100%-100%</f>
        <v>2.305655836341757</v>
      </c>
      <c r="N41" s="361" t="s">
        <v>101</v>
      </c>
      <c r="O41" s="362"/>
      <c r="P41" s="363"/>
      <c r="Q41" s="376" t="s">
        <v>27</v>
      </c>
      <c r="R41" s="376"/>
      <c r="S41" s="376"/>
      <c r="T41" s="152">
        <v>1</v>
      </c>
      <c r="U41" s="153">
        <f>I12</f>
        <v>12822</v>
      </c>
      <c r="V41" s="153">
        <f>J12</f>
        <v>17875</v>
      </c>
      <c r="W41" s="154">
        <f>V41/U41*100%-100%</f>
        <v>0.3940882857588519</v>
      </c>
      <c r="X41" s="319">
        <f>U12</f>
        <v>9504</v>
      </c>
      <c r="Y41" s="319">
        <f>V12</f>
        <v>14113</v>
      </c>
      <c r="Z41" s="322">
        <f>Y41/X41*100%-100%</f>
        <v>0.4849537037037037</v>
      </c>
      <c r="AA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</row>
    <row r="42" spans="1:187" s="25" customFormat="1" ht="12.75" customHeight="1" thickBot="1">
      <c r="A42" s="357"/>
      <c r="B42" s="358"/>
      <c r="C42" s="391" t="s">
        <v>27</v>
      </c>
      <c r="D42" s="391"/>
      <c r="E42" s="391"/>
      <c r="F42" s="155">
        <v>2</v>
      </c>
      <c r="G42" s="48">
        <f>F12</f>
        <v>3098</v>
      </c>
      <c r="H42" s="48">
        <f>G12</f>
        <v>4925</v>
      </c>
      <c r="I42" s="156">
        <f>H42/G42*100%-100%</f>
        <v>0.5897353131052292</v>
      </c>
      <c r="J42" s="320"/>
      <c r="K42" s="320"/>
      <c r="L42" s="323"/>
      <c r="N42" s="364"/>
      <c r="O42" s="365"/>
      <c r="P42" s="366"/>
      <c r="Q42" s="392" t="s">
        <v>41</v>
      </c>
      <c r="R42" s="392"/>
      <c r="S42" s="392"/>
      <c r="T42" s="157">
        <v>2</v>
      </c>
      <c r="U42" s="135">
        <f>I19</f>
        <v>4762</v>
      </c>
      <c r="V42" s="135">
        <f>J19</f>
        <v>4875</v>
      </c>
      <c r="W42" s="158">
        <f>V42/U42*100%-100%</f>
        <v>0.023729525409491803</v>
      </c>
      <c r="X42" s="321"/>
      <c r="Y42" s="321"/>
      <c r="Z42" s="324"/>
      <c r="AA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</row>
    <row r="43" spans="1:187" s="25" customFormat="1" ht="12.75" customHeight="1">
      <c r="A43" s="357"/>
      <c r="B43" s="358"/>
      <c r="C43" s="391" t="s">
        <v>41</v>
      </c>
      <c r="D43" s="391"/>
      <c r="E43" s="391"/>
      <c r="F43" s="155">
        <v>3</v>
      </c>
      <c r="G43" s="48">
        <f>F19</f>
        <v>1171</v>
      </c>
      <c r="H43" s="48">
        <f>G19</f>
        <v>1879</v>
      </c>
      <c r="I43" s="156">
        <f>H43/G43*100%-100%</f>
        <v>0.6046114432109309</v>
      </c>
      <c r="J43" s="320"/>
      <c r="K43" s="320"/>
      <c r="L43" s="323"/>
      <c r="N43" s="361" t="s">
        <v>99</v>
      </c>
      <c r="O43" s="362"/>
      <c r="P43" s="363"/>
      <c r="Q43" s="376" t="s">
        <v>57</v>
      </c>
      <c r="R43" s="376"/>
      <c r="S43" s="376"/>
      <c r="T43" s="152">
        <v>3</v>
      </c>
      <c r="U43" s="153">
        <f>I29</f>
        <v>21416</v>
      </c>
      <c r="V43" s="153">
        <f>J29</f>
        <v>47510</v>
      </c>
      <c r="W43" s="154">
        <f>V43/U43*100%-100%</f>
        <v>1.2184348150915203</v>
      </c>
      <c r="X43" s="319">
        <f>U29</f>
        <v>12733</v>
      </c>
      <c r="Y43" s="319">
        <f>V29</f>
        <v>37688</v>
      </c>
      <c r="Z43" s="322">
        <f>Y43/X43*100%-100%</f>
        <v>1.959868059373282</v>
      </c>
      <c r="AA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</row>
    <row r="44" spans="1:187" s="25" customFormat="1" ht="12.75" customHeight="1" thickBot="1">
      <c r="A44" s="359"/>
      <c r="B44" s="360"/>
      <c r="C44" s="392" t="s">
        <v>49</v>
      </c>
      <c r="D44" s="392"/>
      <c r="E44" s="392"/>
      <c r="F44" s="157">
        <v>4</v>
      </c>
      <c r="G44" s="135">
        <f>F25</f>
        <v>3343</v>
      </c>
      <c r="H44" s="135">
        <f>G25</f>
        <v>5318</v>
      </c>
      <c r="I44" s="158">
        <f>H44/G44*100%-100%</f>
        <v>0.5907867185163027</v>
      </c>
      <c r="J44" s="321"/>
      <c r="K44" s="321"/>
      <c r="L44" s="324"/>
      <c r="N44" s="367"/>
      <c r="O44" s="368"/>
      <c r="P44" s="369"/>
      <c r="Q44" s="391" t="s">
        <v>49</v>
      </c>
      <c r="R44" s="391"/>
      <c r="S44" s="391"/>
      <c r="T44" s="155">
        <v>4</v>
      </c>
      <c r="U44" s="48">
        <f>I25</f>
        <v>16725</v>
      </c>
      <c r="V44" s="48">
        <f>J25</f>
        <v>25345</v>
      </c>
      <c r="W44" s="156">
        <f>V44/U44*100%-100%</f>
        <v>0.5153961136023917</v>
      </c>
      <c r="X44" s="320"/>
      <c r="Y44" s="320"/>
      <c r="Z44" s="323"/>
      <c r="AA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</row>
    <row r="45" spans="1:187" s="25" customFormat="1" ht="12.75" customHeight="1" thickBot="1">
      <c r="A45" s="333" t="s">
        <v>104</v>
      </c>
      <c r="B45" s="334"/>
      <c r="C45" s="376" t="s">
        <v>25</v>
      </c>
      <c r="D45" s="376"/>
      <c r="E45" s="376"/>
      <c r="F45" s="152">
        <v>5</v>
      </c>
      <c r="G45" s="153">
        <f>F11</f>
        <v>11093</v>
      </c>
      <c r="H45" s="153">
        <f>G11</f>
        <v>17803</v>
      </c>
      <c r="I45" s="154">
        <f>H45/G45*100%-100%</f>
        <v>0.6048859641215181</v>
      </c>
      <c r="J45" s="319">
        <f>R11</f>
        <v>3953</v>
      </c>
      <c r="K45" s="319">
        <f>S11</f>
        <v>7485</v>
      </c>
      <c r="L45" s="322">
        <f>K45/J45*100%-100%</f>
        <v>0.893498608651657</v>
      </c>
      <c r="N45" s="364"/>
      <c r="O45" s="365"/>
      <c r="P45" s="366"/>
      <c r="Q45" s="392" t="s">
        <v>53</v>
      </c>
      <c r="R45" s="392"/>
      <c r="S45" s="392"/>
      <c r="T45" s="157">
        <v>5</v>
      </c>
      <c r="U45" s="135">
        <f>I27</f>
        <v>14622</v>
      </c>
      <c r="V45" s="135">
        <f>J27</f>
        <v>20236</v>
      </c>
      <c r="W45" s="158">
        <f>V45/U45*100%-100%</f>
        <v>0.38394200519764743</v>
      </c>
      <c r="X45" s="321"/>
      <c r="Y45" s="321"/>
      <c r="Z45" s="324"/>
      <c r="AA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</row>
    <row r="46" spans="1:187" s="25" customFormat="1" ht="12.75" customHeight="1">
      <c r="A46" s="335"/>
      <c r="B46" s="272"/>
      <c r="C46" s="391" t="s">
        <v>33</v>
      </c>
      <c r="D46" s="391"/>
      <c r="E46" s="391"/>
      <c r="F46" s="155">
        <v>6</v>
      </c>
      <c r="G46" s="48">
        <f>F15</f>
        <v>6049</v>
      </c>
      <c r="H46" s="48">
        <f>G15</f>
        <v>13768</v>
      </c>
      <c r="I46" s="156">
        <f>H46/G46*100%-100%</f>
        <v>1.2760786906926764</v>
      </c>
      <c r="J46" s="320"/>
      <c r="K46" s="320"/>
      <c r="L46" s="323"/>
      <c r="N46" s="370" t="s">
        <v>97</v>
      </c>
      <c r="O46" s="371"/>
      <c r="P46" s="372"/>
      <c r="Q46" s="340" t="s">
        <v>25</v>
      </c>
      <c r="R46" s="340"/>
      <c r="S46" s="340"/>
      <c r="T46" s="152">
        <v>6</v>
      </c>
      <c r="U46" s="153">
        <f>I11</f>
        <v>33653</v>
      </c>
      <c r="V46" s="153">
        <f>J11</f>
        <v>49786</v>
      </c>
      <c r="W46" s="154">
        <f>V46/U46*100%-100%</f>
        <v>0.47939262472885025</v>
      </c>
      <c r="X46" s="319">
        <f>U11</f>
        <v>24192</v>
      </c>
      <c r="Y46" s="319">
        <f>V11</f>
        <v>26771</v>
      </c>
      <c r="Z46" s="322">
        <f>Y46/X46*100%-100%</f>
        <v>0.10660548941798931</v>
      </c>
      <c r="AA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</row>
    <row r="47" spans="1:187" s="25" customFormat="1" ht="12.75" customHeight="1" thickBot="1">
      <c r="A47" s="336"/>
      <c r="B47" s="294"/>
      <c r="C47" s="392" t="s">
        <v>39</v>
      </c>
      <c r="D47" s="392"/>
      <c r="E47" s="392"/>
      <c r="F47" s="157">
        <v>7</v>
      </c>
      <c r="G47" s="135">
        <f>F18</f>
        <v>1617</v>
      </c>
      <c r="H47" s="135">
        <f>G18</f>
        <v>3681</v>
      </c>
      <c r="I47" s="158">
        <f>H47/G47*100%-100%</f>
        <v>1.2764378478664193</v>
      </c>
      <c r="J47" s="321"/>
      <c r="K47" s="321"/>
      <c r="L47" s="324"/>
      <c r="N47" s="373"/>
      <c r="O47" s="374"/>
      <c r="P47" s="375"/>
      <c r="Q47" s="341" t="s">
        <v>33</v>
      </c>
      <c r="R47" s="341"/>
      <c r="S47" s="341"/>
      <c r="T47" s="155">
        <v>7</v>
      </c>
      <c r="U47" s="48">
        <f>I15</f>
        <v>12929</v>
      </c>
      <c r="V47" s="48">
        <f>J15</f>
        <v>16747</v>
      </c>
      <c r="W47" s="156">
        <f>V47/U47*100%-100%</f>
        <v>0.2953051280068064</v>
      </c>
      <c r="X47" s="320"/>
      <c r="Y47" s="320"/>
      <c r="Z47" s="323"/>
      <c r="AA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</row>
    <row r="48" spans="1:187" s="25" customFormat="1" ht="12.75" customHeight="1" thickBot="1">
      <c r="A48" s="355" t="s">
        <v>109</v>
      </c>
      <c r="B48" s="356"/>
      <c r="C48" s="376" t="s">
        <v>71</v>
      </c>
      <c r="D48" s="376"/>
      <c r="E48" s="376"/>
      <c r="F48" s="152">
        <v>8</v>
      </c>
      <c r="G48" s="98"/>
      <c r="H48" s="98"/>
      <c r="I48" s="161"/>
      <c r="J48" s="325"/>
      <c r="K48" s="327"/>
      <c r="L48" s="331"/>
      <c r="N48" s="373"/>
      <c r="O48" s="374"/>
      <c r="P48" s="375"/>
      <c r="Q48" s="342" t="s">
        <v>39</v>
      </c>
      <c r="R48" s="342"/>
      <c r="S48" s="342"/>
      <c r="T48" s="163">
        <v>8</v>
      </c>
      <c r="U48" s="164">
        <f>I18</f>
        <v>12127</v>
      </c>
      <c r="V48" s="164">
        <f>J18</f>
        <v>15034</v>
      </c>
      <c r="W48" s="165">
        <f>V48/U48*100%-100%</f>
        <v>0.2397130370248206</v>
      </c>
      <c r="X48" s="321"/>
      <c r="Y48" s="321"/>
      <c r="Z48" s="324"/>
      <c r="AA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</row>
    <row r="49" spans="1:187" s="25" customFormat="1" ht="12.75" customHeight="1" thickBot="1">
      <c r="A49" s="359"/>
      <c r="B49" s="360"/>
      <c r="C49" s="390" t="s">
        <v>19</v>
      </c>
      <c r="D49" s="390"/>
      <c r="E49" s="390"/>
      <c r="F49" s="157">
        <v>9</v>
      </c>
      <c r="G49" s="159"/>
      <c r="H49" s="159"/>
      <c r="I49" s="166"/>
      <c r="J49" s="326"/>
      <c r="K49" s="328"/>
      <c r="L49" s="332"/>
      <c r="N49" s="355" t="s">
        <v>102</v>
      </c>
      <c r="O49" s="356"/>
      <c r="P49" s="356"/>
      <c r="Q49" s="376" t="s">
        <v>71</v>
      </c>
      <c r="R49" s="376"/>
      <c r="S49" s="376"/>
      <c r="T49" s="152">
        <v>9</v>
      </c>
      <c r="U49" s="98"/>
      <c r="V49" s="162"/>
      <c r="W49" s="161"/>
      <c r="X49" s="325"/>
      <c r="Y49" s="327"/>
      <c r="Z49" s="329"/>
      <c r="AA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17"/>
      <c r="FY49" s="117"/>
      <c r="FZ49" s="117"/>
      <c r="GA49" s="117"/>
      <c r="GB49" s="117"/>
      <c r="GC49" s="117"/>
      <c r="GD49" s="117"/>
      <c r="GE49" s="117"/>
    </row>
    <row r="50" spans="1:187" s="25" customFormat="1" ht="12.75" customHeight="1" thickBot="1">
      <c r="A50" s="355" t="s">
        <v>108</v>
      </c>
      <c r="B50" s="356"/>
      <c r="C50" s="376" t="s">
        <v>47</v>
      </c>
      <c r="D50" s="376"/>
      <c r="E50" s="376"/>
      <c r="F50" s="152">
        <v>10</v>
      </c>
      <c r="G50" s="153">
        <f>F24</f>
        <v>7459</v>
      </c>
      <c r="H50" s="153">
        <f>G24</f>
        <v>18021</v>
      </c>
      <c r="I50" s="154">
        <f>H50/G50*100%-100%</f>
        <v>1.4160075077088083</v>
      </c>
      <c r="J50" s="319">
        <f>R24</f>
        <v>1814</v>
      </c>
      <c r="K50" s="319">
        <f>S24</f>
        <v>4968</v>
      </c>
      <c r="L50" s="322">
        <f>K50/J50*100%-100%</f>
        <v>1.7386990077177509</v>
      </c>
      <c r="N50" s="359"/>
      <c r="O50" s="360"/>
      <c r="P50" s="360"/>
      <c r="Q50" s="390" t="s">
        <v>19</v>
      </c>
      <c r="R50" s="390"/>
      <c r="S50" s="390"/>
      <c r="T50" s="157">
        <v>10</v>
      </c>
      <c r="U50" s="160"/>
      <c r="V50" s="160"/>
      <c r="W50" s="160"/>
      <c r="X50" s="326"/>
      <c r="Y50" s="328"/>
      <c r="Z50" s="330"/>
      <c r="AA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117"/>
      <c r="FI50" s="117"/>
      <c r="FJ50" s="117"/>
      <c r="FK50" s="117"/>
      <c r="FL50" s="117"/>
      <c r="FM50" s="117"/>
      <c r="FN50" s="117"/>
      <c r="FO50" s="117"/>
      <c r="FP50" s="117"/>
      <c r="FQ50" s="117"/>
      <c r="FR50" s="117"/>
      <c r="FS50" s="117"/>
      <c r="FT50" s="117"/>
      <c r="FU50" s="117"/>
      <c r="FV50" s="117"/>
      <c r="FW50" s="117"/>
      <c r="FX50" s="117"/>
      <c r="FY50" s="117"/>
      <c r="FZ50" s="117"/>
      <c r="GA50" s="117"/>
      <c r="GB50" s="117"/>
      <c r="GC50" s="117"/>
      <c r="GD50" s="117"/>
      <c r="GE50" s="117"/>
    </row>
    <row r="51" spans="1:187" s="25" customFormat="1" ht="12.75" customHeight="1">
      <c r="A51" s="357"/>
      <c r="B51" s="358"/>
      <c r="C51" s="391" t="s">
        <v>45</v>
      </c>
      <c r="D51" s="391"/>
      <c r="E51" s="391"/>
      <c r="F51" s="155">
        <v>11</v>
      </c>
      <c r="G51" s="48">
        <f>F23</f>
        <v>2231</v>
      </c>
      <c r="H51" s="48">
        <f>G23</f>
        <v>6088</v>
      </c>
      <c r="I51" s="156">
        <f>H51/G51*100%-100%</f>
        <v>1.7288211564320934</v>
      </c>
      <c r="J51" s="320"/>
      <c r="K51" s="320"/>
      <c r="L51" s="323"/>
      <c r="N51" s="367" t="s">
        <v>100</v>
      </c>
      <c r="O51" s="368"/>
      <c r="P51" s="369"/>
      <c r="Q51" s="386" t="s">
        <v>47</v>
      </c>
      <c r="R51" s="387"/>
      <c r="S51" s="388"/>
      <c r="T51" s="167">
        <v>11</v>
      </c>
      <c r="U51" s="168">
        <f>I24</f>
        <v>32520</v>
      </c>
      <c r="V51" s="168">
        <f>J24</f>
        <v>52030</v>
      </c>
      <c r="W51" s="169">
        <f>V51/U51*100%-100%</f>
        <v>0.5999384993849939</v>
      </c>
      <c r="X51" s="319">
        <f>U24</f>
        <v>11484</v>
      </c>
      <c r="Y51" s="319">
        <f>V24</f>
        <v>22325</v>
      </c>
      <c r="Z51" s="322">
        <f>Y51/X51*100%-100%</f>
        <v>0.9440090560780217</v>
      </c>
      <c r="AA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  <c r="FW51" s="117"/>
      <c r="FX51" s="117"/>
      <c r="FY51" s="117"/>
      <c r="FZ51" s="117"/>
      <c r="GA51" s="117"/>
      <c r="GB51" s="117"/>
      <c r="GC51" s="117"/>
      <c r="GD51" s="117"/>
      <c r="GE51" s="117"/>
    </row>
    <row r="52" spans="1:187" s="25" customFormat="1" ht="12.75" customHeight="1" thickBot="1">
      <c r="A52" s="359"/>
      <c r="B52" s="360"/>
      <c r="C52" s="392" t="s">
        <v>59</v>
      </c>
      <c r="D52" s="392"/>
      <c r="E52" s="392"/>
      <c r="F52" s="157">
        <v>12</v>
      </c>
      <c r="G52" s="135"/>
      <c r="H52" s="135"/>
      <c r="I52" s="166"/>
      <c r="J52" s="321"/>
      <c r="K52" s="321"/>
      <c r="L52" s="324"/>
      <c r="N52" s="367"/>
      <c r="O52" s="368"/>
      <c r="P52" s="369"/>
      <c r="Q52" s="343" t="s">
        <v>45</v>
      </c>
      <c r="R52" s="344"/>
      <c r="S52" s="345"/>
      <c r="T52" s="155">
        <v>12</v>
      </c>
      <c r="U52" s="48">
        <f>I23</f>
        <v>11704</v>
      </c>
      <c r="V52" s="48">
        <f>J23</f>
        <v>20414</v>
      </c>
      <c r="W52" s="170"/>
      <c r="X52" s="320"/>
      <c r="Y52" s="320"/>
      <c r="Z52" s="323"/>
      <c r="AA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117"/>
      <c r="GE52" s="117"/>
    </row>
    <row r="53" spans="1:187" s="25" customFormat="1" ht="12.75" customHeight="1" thickBot="1">
      <c r="A53" s="333" t="s">
        <v>103</v>
      </c>
      <c r="B53" s="334"/>
      <c r="C53" s="340" t="s">
        <v>69</v>
      </c>
      <c r="D53" s="340"/>
      <c r="E53" s="340"/>
      <c r="F53" s="152">
        <v>13</v>
      </c>
      <c r="G53" s="153">
        <f>F21</f>
        <v>30650</v>
      </c>
      <c r="H53" s="153">
        <f>G21</f>
        <v>48967</v>
      </c>
      <c r="I53" s="154">
        <f>H53/G53*100%-100%</f>
        <v>0.5976182707993474</v>
      </c>
      <c r="J53" s="319">
        <f>R21</f>
        <v>10935</v>
      </c>
      <c r="K53" s="319">
        <f>S21</f>
        <v>20911</v>
      </c>
      <c r="L53" s="322">
        <f>K53/J53*100%-100%</f>
        <v>0.912299954275263</v>
      </c>
      <c r="N53" s="364"/>
      <c r="O53" s="365"/>
      <c r="P53" s="366"/>
      <c r="Q53" s="352" t="s">
        <v>59</v>
      </c>
      <c r="R53" s="353"/>
      <c r="S53" s="354"/>
      <c r="T53" s="157">
        <v>13</v>
      </c>
      <c r="U53" s="159"/>
      <c r="V53" s="135"/>
      <c r="W53" s="166"/>
      <c r="X53" s="321"/>
      <c r="Y53" s="321"/>
      <c r="Z53" s="324"/>
      <c r="AA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</row>
    <row r="54" spans="1:206" s="143" customFormat="1" ht="12.75" customHeight="1">
      <c r="A54" s="335"/>
      <c r="B54" s="272"/>
      <c r="C54" s="341" t="s">
        <v>37</v>
      </c>
      <c r="D54" s="341"/>
      <c r="E54" s="341"/>
      <c r="F54" s="155">
        <v>14</v>
      </c>
      <c r="G54" s="48">
        <f>F17</f>
        <v>7246</v>
      </c>
      <c r="H54" s="48">
        <f>G17</f>
        <v>13568</v>
      </c>
      <c r="I54" s="156">
        <f>H54/G54*100%-100%</f>
        <v>0.8724813690311897</v>
      </c>
      <c r="J54" s="320"/>
      <c r="K54" s="320"/>
      <c r="L54" s="323"/>
      <c r="N54" s="370" t="s">
        <v>95</v>
      </c>
      <c r="O54" s="371"/>
      <c r="P54" s="372"/>
      <c r="Q54" s="380" t="s">
        <v>69</v>
      </c>
      <c r="R54" s="381"/>
      <c r="S54" s="382"/>
      <c r="T54" s="152">
        <v>14</v>
      </c>
      <c r="U54" s="153">
        <f>I21</f>
        <v>61569</v>
      </c>
      <c r="V54" s="153"/>
      <c r="W54" s="154"/>
      <c r="X54" s="319">
        <f>U21</f>
        <v>32788</v>
      </c>
      <c r="Y54" s="319">
        <f>V21</f>
        <v>32175</v>
      </c>
      <c r="Z54" s="322">
        <f>Y54/X54*100%-100%</f>
        <v>-0.018695864340612434</v>
      </c>
      <c r="AA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</row>
    <row r="55" spans="1:206" s="25" customFormat="1" ht="12.75" customHeight="1">
      <c r="A55" s="335"/>
      <c r="B55" s="272"/>
      <c r="C55" s="391" t="s">
        <v>53</v>
      </c>
      <c r="D55" s="391"/>
      <c r="E55" s="391"/>
      <c r="F55" s="155">
        <v>15</v>
      </c>
      <c r="G55" s="48">
        <f>F27</f>
        <v>2197</v>
      </c>
      <c r="H55" s="48">
        <f>G27</f>
        <v>5760</v>
      </c>
      <c r="I55" s="156">
        <f aca="true" t="shared" si="0" ref="I42:I67">H55/G55*100%-100%</f>
        <v>1.6217569412835684</v>
      </c>
      <c r="J55" s="320"/>
      <c r="K55" s="320"/>
      <c r="L55" s="323"/>
      <c r="N55" s="373"/>
      <c r="O55" s="374"/>
      <c r="P55" s="375"/>
      <c r="Q55" s="383" t="s">
        <v>37</v>
      </c>
      <c r="R55" s="384"/>
      <c r="S55" s="385"/>
      <c r="T55" s="155">
        <v>15</v>
      </c>
      <c r="U55" s="48">
        <f>I17</f>
        <v>24562</v>
      </c>
      <c r="V55" s="48">
        <f>J17</f>
        <v>70954</v>
      </c>
      <c r="W55" s="156">
        <f aca="true" t="shared" si="1" ref="W42:W67">V55/U55*100%-100%</f>
        <v>1.8887712726976629</v>
      </c>
      <c r="X55" s="320"/>
      <c r="Y55" s="320"/>
      <c r="Z55" s="323"/>
      <c r="AA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43"/>
      <c r="EG55" s="143"/>
      <c r="EH55" s="143"/>
      <c r="EI55" s="143"/>
      <c r="EJ55" s="143"/>
      <c r="EK55" s="143"/>
      <c r="EL55" s="143"/>
      <c r="EM55" s="143"/>
      <c r="EN55" s="143"/>
      <c r="EO55" s="143"/>
      <c r="EP55" s="143"/>
      <c r="EQ55" s="143"/>
      <c r="ER55" s="143"/>
      <c r="ES55" s="143"/>
      <c r="ET55" s="143"/>
      <c r="EU55" s="143"/>
      <c r="EV55" s="143"/>
      <c r="EW55" s="143"/>
      <c r="EX55" s="143"/>
      <c r="EY55" s="143"/>
      <c r="EZ55" s="143"/>
      <c r="FA55" s="143"/>
      <c r="FB55" s="143"/>
      <c r="FC55" s="143"/>
      <c r="FD55" s="143"/>
      <c r="FE55" s="143"/>
      <c r="FF55" s="143"/>
      <c r="FG55" s="143"/>
      <c r="FH55" s="143"/>
      <c r="FI55" s="143"/>
      <c r="FJ55" s="143"/>
      <c r="FK55" s="143"/>
      <c r="FL55" s="143"/>
      <c r="FM55" s="143"/>
      <c r="FN55" s="143"/>
      <c r="FO55" s="143"/>
      <c r="FP55" s="143"/>
      <c r="FQ55" s="143"/>
      <c r="FR55" s="143"/>
      <c r="FS55" s="143"/>
      <c r="FT55" s="143"/>
      <c r="FU55" s="143"/>
      <c r="FV55" s="143"/>
      <c r="FW55" s="143"/>
      <c r="FX55" s="143"/>
      <c r="FY55" s="143"/>
      <c r="FZ55" s="143"/>
      <c r="GA55" s="143"/>
      <c r="GB55" s="143"/>
      <c r="GC55" s="143"/>
      <c r="GD55" s="143"/>
      <c r="GE55" s="143"/>
      <c r="GF55" s="143"/>
      <c r="GG55" s="143"/>
      <c r="GH55" s="143"/>
      <c r="GI55" s="143"/>
      <c r="GJ55" s="143"/>
      <c r="GK55" s="143"/>
      <c r="GL55" s="143"/>
      <c r="GM55" s="143"/>
      <c r="GN55" s="143"/>
      <c r="GO55" s="143"/>
      <c r="GP55" s="143"/>
      <c r="GQ55" s="143"/>
      <c r="GR55" s="143"/>
      <c r="GS55" s="143"/>
      <c r="GT55" s="143"/>
      <c r="GU55" s="143"/>
      <c r="GV55" s="143"/>
      <c r="GW55" s="143"/>
      <c r="GX55" s="143"/>
    </row>
    <row r="56" spans="1:26" ht="12.75" customHeight="1">
      <c r="A56" s="335"/>
      <c r="B56" s="272"/>
      <c r="C56" s="391" t="s">
        <v>63</v>
      </c>
      <c r="D56" s="391"/>
      <c r="E56" s="391"/>
      <c r="F56" s="155">
        <v>16</v>
      </c>
      <c r="G56" s="48">
        <f>F32</f>
        <v>3524</v>
      </c>
      <c r="H56" s="48">
        <f>G32</f>
        <v>8516</v>
      </c>
      <c r="I56" s="156">
        <f t="shared" si="0"/>
        <v>1.416572077185017</v>
      </c>
      <c r="J56" s="320"/>
      <c r="K56" s="320"/>
      <c r="L56" s="323"/>
      <c r="N56" s="373"/>
      <c r="O56" s="374"/>
      <c r="P56" s="375"/>
      <c r="Q56" s="383" t="s">
        <v>63</v>
      </c>
      <c r="R56" s="384"/>
      <c r="S56" s="385"/>
      <c r="T56" s="155">
        <v>16</v>
      </c>
      <c r="U56" s="48">
        <f>I32</f>
        <v>10714</v>
      </c>
      <c r="V56" s="48">
        <f>J32</f>
        <v>17980</v>
      </c>
      <c r="W56" s="156">
        <f t="shared" si="1"/>
        <v>0.6781780847489267</v>
      </c>
      <c r="X56" s="320"/>
      <c r="Y56" s="320"/>
      <c r="Z56" s="323"/>
    </row>
    <row r="57" spans="1:26" ht="12.75" customHeight="1" thickBot="1">
      <c r="A57" s="336"/>
      <c r="B57" s="294"/>
      <c r="C57" s="392" t="s">
        <v>67</v>
      </c>
      <c r="D57" s="392"/>
      <c r="E57" s="392"/>
      <c r="F57" s="157">
        <v>17</v>
      </c>
      <c r="G57" s="135">
        <f>F34</f>
        <v>2245</v>
      </c>
      <c r="H57" s="135">
        <f>G34</f>
        <v>3724</v>
      </c>
      <c r="I57" s="158">
        <f t="shared" si="0"/>
        <v>0.6587973273942094</v>
      </c>
      <c r="J57" s="321"/>
      <c r="K57" s="321"/>
      <c r="L57" s="324"/>
      <c r="N57" s="377"/>
      <c r="O57" s="378"/>
      <c r="P57" s="379"/>
      <c r="Q57" s="349" t="s">
        <v>67</v>
      </c>
      <c r="R57" s="350"/>
      <c r="S57" s="351"/>
      <c r="T57" s="157">
        <v>17</v>
      </c>
      <c r="U57" s="135">
        <f>I34</f>
        <v>15209</v>
      </c>
      <c r="V57" s="135">
        <f>J34</f>
        <v>23337</v>
      </c>
      <c r="W57" s="158">
        <f t="shared" si="1"/>
        <v>0.534420408968374</v>
      </c>
      <c r="X57" s="321"/>
      <c r="Y57" s="321"/>
      <c r="Z57" s="324"/>
    </row>
    <row r="58" spans="1:26" ht="12.75" customHeight="1">
      <c r="A58" s="333" t="s">
        <v>106</v>
      </c>
      <c r="B58" s="334"/>
      <c r="C58" s="340" t="s">
        <v>51</v>
      </c>
      <c r="D58" s="340"/>
      <c r="E58" s="340"/>
      <c r="F58" s="152">
        <v>18</v>
      </c>
      <c r="G58" s="153">
        <f>F26</f>
        <v>2535</v>
      </c>
      <c r="H58" s="153">
        <f>G26</f>
        <v>6879</v>
      </c>
      <c r="I58" s="154">
        <f t="shared" si="0"/>
        <v>1.7136094674556213</v>
      </c>
      <c r="J58" s="319">
        <f>R26</f>
        <v>2461</v>
      </c>
      <c r="K58" s="319">
        <f>S26</f>
        <v>4028</v>
      </c>
      <c r="L58" s="322">
        <f>K58/J58*100%-100%</f>
        <v>0.6367330353514831</v>
      </c>
      <c r="N58" s="370" t="s">
        <v>98</v>
      </c>
      <c r="O58" s="371"/>
      <c r="P58" s="372"/>
      <c r="Q58" s="380" t="s">
        <v>21</v>
      </c>
      <c r="R58" s="381"/>
      <c r="S58" s="382"/>
      <c r="T58" s="152">
        <v>18</v>
      </c>
      <c r="U58" s="153">
        <f>I9</f>
        <v>18826</v>
      </c>
      <c r="V58" s="153">
        <f>J9</f>
        <v>24475</v>
      </c>
      <c r="W58" s="154">
        <f t="shared" si="1"/>
        <v>0.3000637416339105</v>
      </c>
      <c r="X58" s="319">
        <f>U9</f>
        <v>17762</v>
      </c>
      <c r="Y58" s="319">
        <f>V9</f>
        <v>55715</v>
      </c>
      <c r="Z58" s="322">
        <f>Y58/X58*100%-100%</f>
        <v>2.1367526179484293</v>
      </c>
    </row>
    <row r="59" spans="1:26" ht="12.75" customHeight="1">
      <c r="A59" s="335"/>
      <c r="B59" s="272"/>
      <c r="C59" s="391" t="s">
        <v>21</v>
      </c>
      <c r="D59" s="391"/>
      <c r="E59" s="391"/>
      <c r="F59" s="155">
        <v>19</v>
      </c>
      <c r="G59" s="48">
        <f>F9</f>
        <v>2614</v>
      </c>
      <c r="H59" s="48">
        <f>G9</f>
        <v>6508</v>
      </c>
      <c r="I59" s="156">
        <f t="shared" si="0"/>
        <v>1.4896710022953328</v>
      </c>
      <c r="J59" s="320"/>
      <c r="K59" s="320"/>
      <c r="L59" s="323"/>
      <c r="N59" s="373"/>
      <c r="O59" s="374"/>
      <c r="P59" s="375"/>
      <c r="Q59" s="383" t="s">
        <v>29</v>
      </c>
      <c r="R59" s="384"/>
      <c r="S59" s="385"/>
      <c r="T59" s="155">
        <v>19</v>
      </c>
      <c r="U59" s="48">
        <f>I13</f>
        <v>67458</v>
      </c>
      <c r="V59" s="48">
        <f>J13</f>
        <v>61674</v>
      </c>
      <c r="W59" s="156">
        <f t="shared" si="1"/>
        <v>-0.08574223961576088</v>
      </c>
      <c r="X59" s="320"/>
      <c r="Y59" s="320"/>
      <c r="Z59" s="323"/>
    </row>
    <row r="60" spans="1:26" ht="12.75" customHeight="1">
      <c r="A60" s="335"/>
      <c r="B60" s="272"/>
      <c r="C60" s="391" t="s">
        <v>23</v>
      </c>
      <c r="D60" s="391"/>
      <c r="E60" s="391"/>
      <c r="F60" s="155">
        <v>20</v>
      </c>
      <c r="G60" s="48">
        <f>F10</f>
        <v>1769</v>
      </c>
      <c r="H60" s="48">
        <f>G10</f>
        <v>2988</v>
      </c>
      <c r="I60" s="156">
        <f t="shared" si="0"/>
        <v>0.6890898812888637</v>
      </c>
      <c r="J60" s="320"/>
      <c r="K60" s="320"/>
      <c r="L60" s="323"/>
      <c r="N60" s="373"/>
      <c r="O60" s="374"/>
      <c r="P60" s="375"/>
      <c r="Q60" s="343" t="s">
        <v>61</v>
      </c>
      <c r="R60" s="344"/>
      <c r="S60" s="345"/>
      <c r="T60" s="155">
        <v>20</v>
      </c>
      <c r="U60" s="48">
        <f>I31</f>
        <v>21610</v>
      </c>
      <c r="V60" s="48">
        <f>J31</f>
        <v>25469</v>
      </c>
      <c r="W60" s="156">
        <f t="shared" si="1"/>
        <v>0.17857473391948164</v>
      </c>
      <c r="X60" s="320"/>
      <c r="Y60" s="320"/>
      <c r="Z60" s="323"/>
    </row>
    <row r="61" spans="1:26" ht="12.75" customHeight="1" thickBot="1">
      <c r="A61" s="335"/>
      <c r="B61" s="272"/>
      <c r="C61" s="391" t="s">
        <v>29</v>
      </c>
      <c r="D61" s="391"/>
      <c r="E61" s="391"/>
      <c r="F61" s="155">
        <v>21</v>
      </c>
      <c r="G61" s="48">
        <f>F13</f>
        <v>2656</v>
      </c>
      <c r="H61" s="48">
        <f>G13</f>
        <v>7317</v>
      </c>
      <c r="I61" s="156">
        <f t="shared" si="0"/>
        <v>1.754894578313253</v>
      </c>
      <c r="J61" s="320"/>
      <c r="K61" s="320"/>
      <c r="L61" s="323"/>
      <c r="N61" s="377"/>
      <c r="O61" s="378"/>
      <c r="P61" s="379"/>
      <c r="Q61" s="352" t="s">
        <v>65</v>
      </c>
      <c r="R61" s="353"/>
      <c r="S61" s="354"/>
      <c r="T61" s="157">
        <v>21</v>
      </c>
      <c r="U61" s="135">
        <f>I33</f>
        <v>7845</v>
      </c>
      <c r="V61" s="135">
        <f>J33</f>
        <v>9894</v>
      </c>
      <c r="W61" s="158">
        <f t="shared" si="1"/>
        <v>0.2611854684512429</v>
      </c>
      <c r="X61" s="321"/>
      <c r="Y61" s="321"/>
      <c r="Z61" s="324"/>
    </row>
    <row r="62" spans="1:26" ht="12.75" customHeight="1" thickBot="1">
      <c r="A62" s="336"/>
      <c r="B62" s="294"/>
      <c r="C62" s="392" t="s">
        <v>61</v>
      </c>
      <c r="D62" s="392"/>
      <c r="E62" s="392"/>
      <c r="F62" s="157">
        <v>22</v>
      </c>
      <c r="G62" s="135">
        <f>F31</f>
        <v>2161</v>
      </c>
      <c r="H62" s="135">
        <f>G31</f>
        <v>5199</v>
      </c>
      <c r="I62" s="158">
        <f t="shared" si="0"/>
        <v>1.4058306339657567</v>
      </c>
      <c r="J62" s="321"/>
      <c r="K62" s="321"/>
      <c r="L62" s="324"/>
      <c r="N62" s="370" t="s">
        <v>96</v>
      </c>
      <c r="O62" s="371"/>
      <c r="P62" s="372"/>
      <c r="Q62" s="346" t="s">
        <v>43</v>
      </c>
      <c r="R62" s="347"/>
      <c r="S62" s="348"/>
      <c r="T62" s="152">
        <v>22</v>
      </c>
      <c r="U62" s="153">
        <f>I20</f>
        <v>29917</v>
      </c>
      <c r="V62" s="153">
        <f>J20</f>
        <v>40141</v>
      </c>
      <c r="W62" s="154">
        <f t="shared" si="1"/>
        <v>0.3417454958719124</v>
      </c>
      <c r="X62" s="319">
        <f>U20</f>
        <v>23743</v>
      </c>
      <c r="Y62" s="319">
        <f>V20</f>
        <v>35715</v>
      </c>
      <c r="Z62" s="322">
        <f>Y62/X62*100%-100%</f>
        <v>0.5042328265172893</v>
      </c>
    </row>
    <row r="63" spans="1:26" ht="12.75" customHeight="1">
      <c r="A63" s="333" t="s">
        <v>105</v>
      </c>
      <c r="B63" s="334"/>
      <c r="C63" s="376" t="s">
        <v>43</v>
      </c>
      <c r="D63" s="376"/>
      <c r="E63" s="376"/>
      <c r="F63" s="152">
        <v>23</v>
      </c>
      <c r="G63" s="153">
        <f>F20</f>
        <v>6324</v>
      </c>
      <c r="H63" s="153">
        <f>G20</f>
        <v>10544</v>
      </c>
      <c r="I63" s="154">
        <f t="shared" si="0"/>
        <v>0.6672991777356103</v>
      </c>
      <c r="J63" s="319">
        <f>R20</f>
        <v>2642</v>
      </c>
      <c r="K63" s="319">
        <f>S20</f>
        <v>4359</v>
      </c>
      <c r="L63" s="322">
        <f>K63/J63*100%-100%</f>
        <v>0.649886449659349</v>
      </c>
      <c r="N63" s="373"/>
      <c r="O63" s="374"/>
      <c r="P63" s="375"/>
      <c r="Q63" s="343" t="s">
        <v>23</v>
      </c>
      <c r="R63" s="344"/>
      <c r="S63" s="345"/>
      <c r="T63" s="155">
        <v>23</v>
      </c>
      <c r="U63" s="48">
        <f>I10</f>
        <v>14749</v>
      </c>
      <c r="V63" s="48">
        <f>J10</f>
        <v>46299</v>
      </c>
      <c r="W63" s="156">
        <f t="shared" si="1"/>
        <v>2.1391280764797616</v>
      </c>
      <c r="X63" s="320"/>
      <c r="Y63" s="320"/>
      <c r="Z63" s="323"/>
    </row>
    <row r="64" spans="1:26" ht="12.75" customHeight="1">
      <c r="A64" s="335"/>
      <c r="B64" s="272"/>
      <c r="C64" s="341" t="s">
        <v>31</v>
      </c>
      <c r="D64" s="341"/>
      <c r="E64" s="341"/>
      <c r="F64" s="155">
        <v>24</v>
      </c>
      <c r="G64" s="48">
        <f>F14</f>
        <v>2155</v>
      </c>
      <c r="H64" s="48">
        <f>G14</f>
        <v>5045</v>
      </c>
      <c r="I64" s="156">
        <f t="shared" si="0"/>
        <v>1.3410672853828305</v>
      </c>
      <c r="J64" s="320"/>
      <c r="K64" s="320"/>
      <c r="L64" s="323"/>
      <c r="N64" s="373"/>
      <c r="O64" s="374"/>
      <c r="P64" s="375"/>
      <c r="Q64" s="383" t="s">
        <v>31</v>
      </c>
      <c r="R64" s="384"/>
      <c r="S64" s="385"/>
      <c r="T64" s="155">
        <v>24</v>
      </c>
      <c r="U64" s="48">
        <f>I14</f>
        <v>8558</v>
      </c>
      <c r="V64" s="48">
        <f>J14</f>
        <v>22117</v>
      </c>
      <c r="W64" s="156">
        <f t="shared" si="1"/>
        <v>1.5843655059593362</v>
      </c>
      <c r="X64" s="320"/>
      <c r="Y64" s="320"/>
      <c r="Z64" s="323"/>
    </row>
    <row r="65" spans="1:26" ht="12.75" customHeight="1">
      <c r="A65" s="335"/>
      <c r="B65" s="272"/>
      <c r="C65" s="341" t="s">
        <v>35</v>
      </c>
      <c r="D65" s="341"/>
      <c r="E65" s="341"/>
      <c r="F65" s="155">
        <v>25</v>
      </c>
      <c r="G65" s="48">
        <f>F16</f>
        <v>2383</v>
      </c>
      <c r="H65" s="48">
        <f>G16</f>
        <v>3974</v>
      </c>
      <c r="I65" s="156">
        <f t="shared" si="0"/>
        <v>0.6676458245908519</v>
      </c>
      <c r="J65" s="320"/>
      <c r="K65" s="320"/>
      <c r="L65" s="323"/>
      <c r="N65" s="373"/>
      <c r="O65" s="374"/>
      <c r="P65" s="375"/>
      <c r="Q65" s="383" t="s">
        <v>35</v>
      </c>
      <c r="R65" s="384"/>
      <c r="S65" s="385"/>
      <c r="T65" s="155">
        <v>25</v>
      </c>
      <c r="U65" s="48">
        <f>I16</f>
        <v>9058</v>
      </c>
      <c r="V65" s="48">
        <f>J16</f>
        <v>13086</v>
      </c>
      <c r="W65" s="156">
        <f t="shared" si="1"/>
        <v>0.4446897769927136</v>
      </c>
      <c r="X65" s="320"/>
      <c r="Y65" s="320"/>
      <c r="Z65" s="323"/>
    </row>
    <row r="66" spans="1:26" ht="12.75" customHeight="1">
      <c r="A66" s="335"/>
      <c r="B66" s="272"/>
      <c r="C66" s="341" t="s">
        <v>55</v>
      </c>
      <c r="D66" s="341"/>
      <c r="E66" s="341"/>
      <c r="F66" s="155">
        <v>26</v>
      </c>
      <c r="G66" s="48">
        <f>F28</f>
        <v>1627</v>
      </c>
      <c r="H66" s="48">
        <f>G28</f>
        <v>2730</v>
      </c>
      <c r="I66" s="156">
        <f t="shared" si="0"/>
        <v>0.6779348494161033</v>
      </c>
      <c r="J66" s="320"/>
      <c r="K66" s="320"/>
      <c r="L66" s="323"/>
      <c r="N66" s="373"/>
      <c r="O66" s="374"/>
      <c r="P66" s="375"/>
      <c r="Q66" s="383" t="s">
        <v>51</v>
      </c>
      <c r="R66" s="384"/>
      <c r="S66" s="385"/>
      <c r="T66" s="155">
        <v>26</v>
      </c>
      <c r="U66" s="48">
        <f>I26</f>
        <v>67370</v>
      </c>
      <c r="V66" s="48">
        <f>J26</f>
        <v>90764</v>
      </c>
      <c r="W66" s="156">
        <f t="shared" si="1"/>
        <v>0.34724654890900997</v>
      </c>
      <c r="X66" s="320"/>
      <c r="Y66" s="320"/>
      <c r="Z66" s="323"/>
    </row>
    <row r="67" spans="1:26" ht="12.75" customHeight="1" thickBot="1">
      <c r="A67" s="336"/>
      <c r="B67" s="294"/>
      <c r="C67" s="393" t="s">
        <v>65</v>
      </c>
      <c r="D67" s="393"/>
      <c r="E67" s="393"/>
      <c r="F67" s="157">
        <v>27</v>
      </c>
      <c r="G67" s="135">
        <f>F33</f>
        <v>2055</v>
      </c>
      <c r="H67" s="135">
        <f>G33</f>
        <v>2361</v>
      </c>
      <c r="I67" s="158">
        <f t="shared" si="0"/>
        <v>0.148905109489051</v>
      </c>
      <c r="J67" s="321"/>
      <c r="K67" s="321"/>
      <c r="L67" s="324"/>
      <c r="N67" s="377"/>
      <c r="O67" s="378"/>
      <c r="P67" s="379"/>
      <c r="Q67" s="349" t="s">
        <v>55</v>
      </c>
      <c r="R67" s="350"/>
      <c r="S67" s="351"/>
      <c r="T67" s="157">
        <v>27</v>
      </c>
      <c r="U67" s="135">
        <f>I28</f>
        <v>7238</v>
      </c>
      <c r="V67" s="135">
        <f>J28</f>
        <v>10111</v>
      </c>
      <c r="W67" s="158">
        <f t="shared" si="1"/>
        <v>0.39693285437966286</v>
      </c>
      <c r="X67" s="321"/>
      <c r="Y67" s="321"/>
      <c r="Z67" s="324"/>
    </row>
    <row r="68" spans="1:26" ht="12.75">
      <c r="A68" s="337" t="s">
        <v>4</v>
      </c>
      <c r="B68" s="338"/>
      <c r="C68" s="338"/>
      <c r="D68" s="338"/>
      <c r="E68" s="339"/>
      <c r="F68" s="171">
        <v>28</v>
      </c>
      <c r="G68" s="172">
        <f>SUM(G41:G67)</f>
        <v>114076</v>
      </c>
      <c r="H68" s="172">
        <f>SUM(H41:H67)</f>
        <v>221709</v>
      </c>
      <c r="I68" s="173">
        <f>H68/G68*100%-100%</f>
        <v>0.9435201094007504</v>
      </c>
      <c r="J68" s="172">
        <f>SUM(J41:J67)</f>
        <v>24298</v>
      </c>
      <c r="K68" s="172">
        <f>SUM(K41:K67)</f>
        <v>49992</v>
      </c>
      <c r="L68" s="173">
        <f>K68/J68*100%-100%</f>
        <v>1.0574532883364887</v>
      </c>
      <c r="N68" s="389" t="s">
        <v>4</v>
      </c>
      <c r="O68" s="389"/>
      <c r="P68" s="389"/>
      <c r="Q68" s="389"/>
      <c r="R68" s="389"/>
      <c r="S68" s="389"/>
      <c r="T68" s="171">
        <v>28</v>
      </c>
      <c r="U68" s="172">
        <f>SUM(U41:U67)</f>
        <v>537963</v>
      </c>
      <c r="V68" s="172">
        <f>SUM(V41:V67)</f>
        <v>726153</v>
      </c>
      <c r="W68" s="173">
        <f>V68/U68*100%-100%</f>
        <v>0.3498195972585476</v>
      </c>
      <c r="X68" s="172">
        <f>SUM(X41:X67)</f>
        <v>132206</v>
      </c>
      <c r="Y68" s="172">
        <f>SUM(Y41:Y67)</f>
        <v>224502</v>
      </c>
      <c r="Z68" s="173">
        <f>Y68/X68*100%-100%</f>
        <v>0.6981226268096759</v>
      </c>
    </row>
    <row r="69" ht="30" customHeight="1"/>
    <row r="70" spans="1:18" s="25" customFormat="1" ht="12.75" customHeight="1">
      <c r="A70" s="60" t="s">
        <v>215</v>
      </c>
      <c r="B70" s="61"/>
      <c r="C70" s="61"/>
      <c r="D70" s="61"/>
      <c r="E70" s="61"/>
      <c r="F70" s="174"/>
      <c r="G70" s="174"/>
      <c r="J70" s="25" t="s">
        <v>216</v>
      </c>
      <c r="Q70" s="62"/>
      <c r="R70" s="175"/>
    </row>
    <row r="71" spans="1:18" s="25" customFormat="1" ht="12.75">
      <c r="A71" s="60" t="s">
        <v>217</v>
      </c>
      <c r="B71" s="61"/>
      <c r="C71" s="61"/>
      <c r="D71" s="61"/>
      <c r="E71" s="61"/>
      <c r="F71" s="176"/>
      <c r="G71" s="174"/>
      <c r="J71" s="63" t="s">
        <v>169</v>
      </c>
      <c r="Q71" s="62"/>
      <c r="R71" s="175"/>
    </row>
    <row r="72" spans="1:18" s="25" customFormat="1" ht="12.75">
      <c r="A72" s="60" t="s">
        <v>218</v>
      </c>
      <c r="B72" s="61"/>
      <c r="C72" s="61"/>
      <c r="D72" s="61"/>
      <c r="E72" s="61"/>
      <c r="F72" s="176"/>
      <c r="G72" s="174"/>
      <c r="J72" s="64" t="s">
        <v>168</v>
      </c>
      <c r="Q72" s="62"/>
      <c r="R72" s="175"/>
    </row>
  </sheetData>
  <sheetProtection/>
  <mergeCells count="146">
    <mergeCell ref="X38:Z38"/>
    <mergeCell ref="F5:H5"/>
    <mergeCell ref="F37:F39"/>
    <mergeCell ref="Q37:S39"/>
    <mergeCell ref="T37:T39"/>
    <mergeCell ref="C53:E53"/>
    <mergeCell ref="C47:E47"/>
    <mergeCell ref="Q41:S41"/>
    <mergeCell ref="Q42:S42"/>
    <mergeCell ref="Q50:S50"/>
    <mergeCell ref="A40:B40"/>
    <mergeCell ref="C54:E54"/>
    <mergeCell ref="C4:N4"/>
    <mergeCell ref="O4:Z4"/>
    <mergeCell ref="A2:AE2"/>
    <mergeCell ref="N40:P40"/>
    <mergeCell ref="Q40:S40"/>
    <mergeCell ref="R5:T5"/>
    <mergeCell ref="U5:W5"/>
    <mergeCell ref="U38:W38"/>
    <mergeCell ref="C46:E46"/>
    <mergeCell ref="AD1:AE1"/>
    <mergeCell ref="I5:K5"/>
    <mergeCell ref="A4:A6"/>
    <mergeCell ref="L5:N5"/>
    <mergeCell ref="C40:E40"/>
    <mergeCell ref="X5:Z5"/>
    <mergeCell ref="N37:P39"/>
    <mergeCell ref="U37:Z37"/>
    <mergeCell ref="A37:B39"/>
    <mergeCell ref="C45:E45"/>
    <mergeCell ref="J38:L38"/>
    <mergeCell ref="C37:E39"/>
    <mergeCell ref="G37:L37"/>
    <mergeCell ref="G38:I38"/>
    <mergeCell ref="C41:E41"/>
    <mergeCell ref="J41:J44"/>
    <mergeCell ref="K41:K44"/>
    <mergeCell ref="L41:L44"/>
    <mergeCell ref="J45:J47"/>
    <mergeCell ref="C5:E5"/>
    <mergeCell ref="O5:Q5"/>
    <mergeCell ref="B4:B6"/>
    <mergeCell ref="C55:E55"/>
    <mergeCell ref="C42:E42"/>
    <mergeCell ref="C43:E43"/>
    <mergeCell ref="C44:E44"/>
    <mergeCell ref="Q44:S44"/>
    <mergeCell ref="Q45:S45"/>
    <mergeCell ref="Q49:S49"/>
    <mergeCell ref="C64:E64"/>
    <mergeCell ref="C65:E65"/>
    <mergeCell ref="C66:E66"/>
    <mergeCell ref="C67:E67"/>
    <mergeCell ref="C50:E50"/>
    <mergeCell ref="C51:E51"/>
    <mergeCell ref="C52:E52"/>
    <mergeCell ref="C56:E56"/>
    <mergeCell ref="C57:E57"/>
    <mergeCell ref="C61:E61"/>
    <mergeCell ref="C48:E48"/>
    <mergeCell ref="C49:E49"/>
    <mergeCell ref="C63:E63"/>
    <mergeCell ref="C58:E58"/>
    <mergeCell ref="C59:E59"/>
    <mergeCell ref="C60:E60"/>
    <mergeCell ref="C62:E62"/>
    <mergeCell ref="N68:S68"/>
    <mergeCell ref="N58:P61"/>
    <mergeCell ref="N62:P67"/>
    <mergeCell ref="Q63:S63"/>
    <mergeCell ref="Q64:S64"/>
    <mergeCell ref="Q65:S65"/>
    <mergeCell ref="Q66:S66"/>
    <mergeCell ref="Q67:S67"/>
    <mergeCell ref="Q58:S58"/>
    <mergeCell ref="Q59:S59"/>
    <mergeCell ref="N46:P48"/>
    <mergeCell ref="N49:P50"/>
    <mergeCell ref="N51:P53"/>
    <mergeCell ref="Q43:S43"/>
    <mergeCell ref="N54:P57"/>
    <mergeCell ref="Q53:S53"/>
    <mergeCell ref="Q54:S54"/>
    <mergeCell ref="Q55:S55"/>
    <mergeCell ref="Q56:S56"/>
    <mergeCell ref="Q51:S51"/>
    <mergeCell ref="Q60:S60"/>
    <mergeCell ref="Q61:S61"/>
    <mergeCell ref="A41:B44"/>
    <mergeCell ref="A45:B47"/>
    <mergeCell ref="A48:B49"/>
    <mergeCell ref="A50:B52"/>
    <mergeCell ref="A53:B57"/>
    <mergeCell ref="A58:B62"/>
    <mergeCell ref="N41:P42"/>
    <mergeCell ref="N43:P45"/>
    <mergeCell ref="A63:B67"/>
    <mergeCell ref="A68:E68"/>
    <mergeCell ref="Q46:S46"/>
    <mergeCell ref="Q47:S47"/>
    <mergeCell ref="Q48:S48"/>
    <mergeCell ref="Q52:S52"/>
    <mergeCell ref="Q62:S62"/>
    <mergeCell ref="Q57:S57"/>
    <mergeCell ref="K45:K47"/>
    <mergeCell ref="L45:L47"/>
    <mergeCell ref="J48:J49"/>
    <mergeCell ref="K48:K49"/>
    <mergeCell ref="L48:L49"/>
    <mergeCell ref="J50:J52"/>
    <mergeCell ref="K50:K52"/>
    <mergeCell ref="L50:L52"/>
    <mergeCell ref="J53:J57"/>
    <mergeCell ref="K53:K57"/>
    <mergeCell ref="L53:L57"/>
    <mergeCell ref="J58:J62"/>
    <mergeCell ref="K58:K62"/>
    <mergeCell ref="L58:L62"/>
    <mergeCell ref="J63:J67"/>
    <mergeCell ref="K63:K67"/>
    <mergeCell ref="L63:L67"/>
    <mergeCell ref="X41:X42"/>
    <mergeCell ref="Y41:Y42"/>
    <mergeCell ref="Z41:Z42"/>
    <mergeCell ref="X43:X45"/>
    <mergeCell ref="Y43:Y45"/>
    <mergeCell ref="Z43:Z45"/>
    <mergeCell ref="X46:X48"/>
    <mergeCell ref="Y46:Y48"/>
    <mergeCell ref="Z46:Z48"/>
    <mergeCell ref="X49:X50"/>
    <mergeCell ref="Y49:Y50"/>
    <mergeCell ref="Z49:Z50"/>
    <mergeCell ref="X51:X53"/>
    <mergeCell ref="Y51:Y53"/>
    <mergeCell ref="Z51:Z53"/>
    <mergeCell ref="X62:X67"/>
    <mergeCell ref="Y62:Y67"/>
    <mergeCell ref="Z62:Z67"/>
    <mergeCell ref="X54:X57"/>
    <mergeCell ref="Y54:Y57"/>
    <mergeCell ref="Z54:Z57"/>
    <mergeCell ref="X58:X61"/>
    <mergeCell ref="Y58:Y61"/>
    <mergeCell ref="Z58:Z61"/>
  </mergeCells>
  <conditionalFormatting sqref="E8:E35 H8:H35 K8:K35 N8:N35 T8:T35 W8:W35 I41:I68 L41:L68 W41:W68 Z41:Z68 Q8:Q35 Z8:Z35">
    <cfRule type="cellIs" priority="9" dxfId="117" operator="greaterThan" stopIfTrue="1">
      <formula>0</formula>
    </cfRule>
    <cfRule type="cellIs" priority="10" dxfId="118" operator="lessThan" stopIfTrue="1">
      <formula>0</formula>
    </cfRule>
  </conditionalFormatting>
  <printOptions/>
  <pageMargins left="0.11811023622047245" right="0.11811023622047245" top="0.35433070866141736" bottom="0.15748031496062992" header="0.31496062992125984" footer="0.31496062992125984"/>
  <pageSetup fitToHeight="2" horizontalDpi="600" verticalDpi="600" orientation="landscape" paperSize="9" scale="62" r:id="rId1"/>
  <rowBreaks count="1" manualBreakCount="1">
    <brk id="35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I52"/>
  <sheetViews>
    <sheetView zoomScaleSheetLayoutView="7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5" customWidth="1"/>
    <col min="2" max="2" width="35.75390625" style="25" customWidth="1"/>
    <col min="3" max="3" width="3.75390625" style="25" customWidth="1"/>
    <col min="4" max="5" width="25.75390625" style="25" customWidth="1"/>
    <col min="6" max="6" width="3.75390625" style="25" customWidth="1"/>
    <col min="7" max="7" width="9.75390625" style="26" customWidth="1"/>
    <col min="8" max="9" width="9.75390625" style="25" customWidth="1"/>
    <col min="10" max="10" width="7.625" style="25" customWidth="1"/>
    <col min="11" max="11" width="9.125" style="25" customWidth="1"/>
    <col min="12" max="12" width="11.125" style="25" bestFit="1" customWidth="1"/>
    <col min="13" max="16384" width="9.125" style="25" customWidth="1"/>
  </cols>
  <sheetData>
    <row r="1" spans="8:9" ht="12" customHeight="1">
      <c r="H1" s="292" t="s">
        <v>114</v>
      </c>
      <c r="I1" s="292"/>
    </row>
    <row r="2" spans="1:9" ht="32.25" customHeight="1">
      <c r="A2" s="293" t="s">
        <v>177</v>
      </c>
      <c r="B2" s="293"/>
      <c r="C2" s="293"/>
      <c r="D2" s="293"/>
      <c r="E2" s="293"/>
      <c r="F2" s="293"/>
      <c r="G2" s="293"/>
      <c r="H2" s="293"/>
      <c r="I2" s="293"/>
    </row>
    <row r="3" spans="1:9" ht="12.75">
      <c r="A3" s="27"/>
      <c r="B3" s="27"/>
      <c r="C3" s="27"/>
      <c r="D3" s="27"/>
      <c r="E3" s="27"/>
      <c r="F3" s="27"/>
      <c r="G3" s="28"/>
      <c r="H3" s="27"/>
      <c r="I3" s="27"/>
    </row>
    <row r="4" spans="1:9" ht="34.5" customHeight="1">
      <c r="A4" s="276" t="s">
        <v>1</v>
      </c>
      <c r="B4" s="276"/>
      <c r="C4" s="276"/>
      <c r="D4" s="276"/>
      <c r="E4" s="276"/>
      <c r="F4" s="280" t="s">
        <v>0</v>
      </c>
      <c r="G4" s="266">
        <v>2022</v>
      </c>
      <c r="H4" s="282">
        <v>2023</v>
      </c>
      <c r="I4" s="266" t="s">
        <v>162</v>
      </c>
    </row>
    <row r="5" spans="1:9" ht="10.5" customHeight="1">
      <c r="A5" s="276"/>
      <c r="B5" s="276"/>
      <c r="C5" s="276"/>
      <c r="D5" s="276"/>
      <c r="E5" s="276"/>
      <c r="F5" s="281"/>
      <c r="G5" s="275"/>
      <c r="H5" s="283"/>
      <c r="I5" s="275"/>
    </row>
    <row r="6" spans="1:9" ht="14.25" customHeight="1" thickBot="1">
      <c r="A6" s="265" t="s">
        <v>2</v>
      </c>
      <c r="B6" s="265"/>
      <c r="C6" s="265"/>
      <c r="D6" s="265"/>
      <c r="E6" s="265"/>
      <c r="F6" s="201" t="s">
        <v>3</v>
      </c>
      <c r="G6" s="201">
        <v>1</v>
      </c>
      <c r="H6" s="201">
        <v>2</v>
      </c>
      <c r="I6" s="201">
        <v>3</v>
      </c>
    </row>
    <row r="7" spans="1:9" ht="30" customHeight="1" thickBot="1">
      <c r="A7" s="273" t="s">
        <v>115</v>
      </c>
      <c r="B7" s="274"/>
      <c r="C7" s="274"/>
      <c r="D7" s="274"/>
      <c r="E7" s="274"/>
      <c r="F7" s="30">
        <v>1</v>
      </c>
      <c r="G7" s="31">
        <f>G8+G16+G24+G30+G35</f>
        <v>2567114</v>
      </c>
      <c r="H7" s="31">
        <f>H8+H16+H24+H30+H35</f>
        <v>4063353</v>
      </c>
      <c r="I7" s="32">
        <f>H7/G7*100%-100%</f>
        <v>0.5828486775421737</v>
      </c>
    </row>
    <row r="8" spans="1:9" ht="15" customHeight="1">
      <c r="A8" s="278" t="s">
        <v>5</v>
      </c>
      <c r="B8" s="275" t="s">
        <v>72</v>
      </c>
      <c r="C8" s="277" t="s">
        <v>4</v>
      </c>
      <c r="D8" s="277"/>
      <c r="E8" s="277"/>
      <c r="F8" s="207">
        <v>2</v>
      </c>
      <c r="G8" s="34">
        <f>G10+G12+G14</f>
        <v>386035</v>
      </c>
      <c r="H8" s="35">
        <f>H10+H12+H14</f>
        <v>731107</v>
      </c>
      <c r="I8" s="36">
        <f aca="true" t="shared" si="0" ref="I8:I48">H8/G8*100%-100%</f>
        <v>0.8938878599090756</v>
      </c>
    </row>
    <row r="9" spans="1:9" ht="12.75" customHeight="1">
      <c r="A9" s="278"/>
      <c r="B9" s="276"/>
      <c r="C9" s="270" t="s">
        <v>5</v>
      </c>
      <c r="D9" s="272" t="s">
        <v>6</v>
      </c>
      <c r="E9" s="272"/>
      <c r="F9" s="37">
        <v>3</v>
      </c>
      <c r="G9" s="38">
        <f>G11+G13+G15</f>
        <v>331127</v>
      </c>
      <c r="H9" s="39">
        <f>H11+H13+H15</f>
        <v>517104</v>
      </c>
      <c r="I9" s="40">
        <f t="shared" si="0"/>
        <v>0.5616485517641268</v>
      </c>
    </row>
    <row r="10" spans="1:9" ht="12.75">
      <c r="A10" s="278"/>
      <c r="B10" s="276"/>
      <c r="C10" s="270"/>
      <c r="D10" s="286" t="s">
        <v>7</v>
      </c>
      <c r="E10" s="197" t="s">
        <v>8</v>
      </c>
      <c r="F10" s="37">
        <v>4</v>
      </c>
      <c r="G10" s="42">
        <v>21499</v>
      </c>
      <c r="H10" s="43">
        <v>25101</v>
      </c>
      <c r="I10" s="40">
        <f t="shared" si="0"/>
        <v>0.1675426764035537</v>
      </c>
    </row>
    <row r="11" spans="1:9" ht="12.75">
      <c r="A11" s="278"/>
      <c r="B11" s="276"/>
      <c r="C11" s="270"/>
      <c r="D11" s="286"/>
      <c r="E11" s="44" t="s">
        <v>6</v>
      </c>
      <c r="F11" s="37">
        <v>5</v>
      </c>
      <c r="G11" s="42">
        <v>18828</v>
      </c>
      <c r="H11" s="43">
        <v>22219</v>
      </c>
      <c r="I11" s="40">
        <f t="shared" si="0"/>
        <v>0.1801041002761845</v>
      </c>
    </row>
    <row r="12" spans="1:9" ht="12.75">
      <c r="A12" s="278"/>
      <c r="B12" s="276"/>
      <c r="C12" s="270"/>
      <c r="D12" s="286" t="s">
        <v>79</v>
      </c>
      <c r="E12" s="197" t="s">
        <v>8</v>
      </c>
      <c r="F12" s="37">
        <v>6</v>
      </c>
      <c r="G12" s="42">
        <v>361838</v>
      </c>
      <c r="H12" s="43">
        <v>637349</v>
      </c>
      <c r="I12" s="40">
        <f t="shared" si="0"/>
        <v>0.7614208568475396</v>
      </c>
    </row>
    <row r="13" spans="1:9" ht="12.75">
      <c r="A13" s="278"/>
      <c r="B13" s="276"/>
      <c r="C13" s="270"/>
      <c r="D13" s="286"/>
      <c r="E13" s="44" t="s">
        <v>6</v>
      </c>
      <c r="F13" s="37">
        <v>7</v>
      </c>
      <c r="G13" s="42">
        <v>312258</v>
      </c>
      <c r="H13" s="43">
        <v>494874</v>
      </c>
      <c r="I13" s="40">
        <f t="shared" si="0"/>
        <v>0.5848240877735718</v>
      </c>
    </row>
    <row r="14" spans="1:9" ht="12.75">
      <c r="A14" s="278"/>
      <c r="B14" s="276"/>
      <c r="C14" s="270"/>
      <c r="D14" s="286" t="s">
        <v>10</v>
      </c>
      <c r="E14" s="197" t="s">
        <v>8</v>
      </c>
      <c r="F14" s="37">
        <v>8</v>
      </c>
      <c r="G14" s="42">
        <v>2698</v>
      </c>
      <c r="H14" s="43">
        <v>68657</v>
      </c>
      <c r="I14" s="40">
        <f t="shared" si="0"/>
        <v>24.44736842105263</v>
      </c>
    </row>
    <row r="15" spans="1:9" ht="12.75">
      <c r="A15" s="278"/>
      <c r="B15" s="276"/>
      <c r="C15" s="270"/>
      <c r="D15" s="286"/>
      <c r="E15" s="44" t="s">
        <v>6</v>
      </c>
      <c r="F15" s="37">
        <v>9</v>
      </c>
      <c r="G15" s="42">
        <v>41</v>
      </c>
      <c r="H15" s="43">
        <v>11</v>
      </c>
      <c r="I15" s="40">
        <f t="shared" si="0"/>
        <v>-0.7317073170731707</v>
      </c>
    </row>
    <row r="16" spans="1:9" ht="12.75" customHeight="1">
      <c r="A16" s="278"/>
      <c r="B16" s="266" t="s">
        <v>15</v>
      </c>
      <c r="C16" s="269" t="s">
        <v>4</v>
      </c>
      <c r="D16" s="269"/>
      <c r="E16" s="269"/>
      <c r="F16" s="37">
        <v>10</v>
      </c>
      <c r="G16" s="38">
        <f>G18+G22</f>
        <v>80652</v>
      </c>
      <c r="H16" s="39">
        <f>H18+H22</f>
        <v>202914</v>
      </c>
      <c r="I16" s="40">
        <f t="shared" si="0"/>
        <v>1.5159202499628033</v>
      </c>
    </row>
    <row r="17" spans="1:9" ht="12.75" customHeight="1">
      <c r="A17" s="278"/>
      <c r="B17" s="267"/>
      <c r="C17" s="287" t="s">
        <v>5</v>
      </c>
      <c r="D17" s="290" t="s">
        <v>6</v>
      </c>
      <c r="E17" s="291"/>
      <c r="F17" s="37">
        <v>11</v>
      </c>
      <c r="G17" s="38">
        <f>G19+G20+G23</f>
        <v>65673</v>
      </c>
      <c r="H17" s="39">
        <f>H19+H20+H23</f>
        <v>91878</v>
      </c>
      <c r="I17" s="40">
        <f t="shared" si="0"/>
        <v>0.39902242930884846</v>
      </c>
    </row>
    <row r="18" spans="1:9" ht="12.75">
      <c r="A18" s="278"/>
      <c r="B18" s="267"/>
      <c r="C18" s="288"/>
      <c r="D18" s="265" t="s">
        <v>11</v>
      </c>
      <c r="E18" s="196" t="s">
        <v>8</v>
      </c>
      <c r="F18" s="37">
        <v>12</v>
      </c>
      <c r="G18" s="42">
        <v>78959</v>
      </c>
      <c r="H18" s="43">
        <v>183405</v>
      </c>
      <c r="I18" s="40">
        <f t="shared" si="0"/>
        <v>1.3227877759343456</v>
      </c>
    </row>
    <row r="19" spans="1:9" ht="25.5">
      <c r="A19" s="278"/>
      <c r="B19" s="267"/>
      <c r="C19" s="288"/>
      <c r="D19" s="284"/>
      <c r="E19" s="44" t="s">
        <v>83</v>
      </c>
      <c r="F19" s="37">
        <v>13</v>
      </c>
      <c r="G19" s="42">
        <v>13411</v>
      </c>
      <c r="H19" s="43">
        <v>16654</v>
      </c>
      <c r="I19" s="40">
        <f t="shared" si="0"/>
        <v>0.24181641935724407</v>
      </c>
    </row>
    <row r="20" spans="1:9" ht="25.5">
      <c r="A20" s="278"/>
      <c r="B20" s="267"/>
      <c r="C20" s="288"/>
      <c r="D20" s="284"/>
      <c r="E20" s="44" t="s">
        <v>84</v>
      </c>
      <c r="F20" s="37">
        <v>14</v>
      </c>
      <c r="G20" s="42">
        <v>51949</v>
      </c>
      <c r="H20" s="43">
        <v>74433</v>
      </c>
      <c r="I20" s="40">
        <f t="shared" si="0"/>
        <v>0.43280910123390237</v>
      </c>
    </row>
    <row r="21" spans="1:9" ht="38.25">
      <c r="A21" s="278"/>
      <c r="B21" s="267"/>
      <c r="C21" s="288"/>
      <c r="D21" s="285"/>
      <c r="E21" s="44" t="s">
        <v>86</v>
      </c>
      <c r="F21" s="37">
        <v>15</v>
      </c>
      <c r="G21" s="42">
        <v>2083</v>
      </c>
      <c r="H21" s="43">
        <v>2773</v>
      </c>
      <c r="I21" s="40">
        <f t="shared" si="0"/>
        <v>0.3312530004800769</v>
      </c>
    </row>
    <row r="22" spans="1:9" ht="12.75">
      <c r="A22" s="278"/>
      <c r="B22" s="267"/>
      <c r="C22" s="288"/>
      <c r="D22" s="265" t="s">
        <v>13</v>
      </c>
      <c r="E22" s="196" t="s">
        <v>8</v>
      </c>
      <c r="F22" s="37">
        <v>16</v>
      </c>
      <c r="G22" s="42">
        <v>1693</v>
      </c>
      <c r="H22" s="43">
        <v>19509</v>
      </c>
      <c r="I22" s="40">
        <f t="shared" si="0"/>
        <v>10.52333136444182</v>
      </c>
    </row>
    <row r="23" spans="1:9" ht="12.75">
      <c r="A23" s="278"/>
      <c r="B23" s="275"/>
      <c r="C23" s="289"/>
      <c r="D23" s="285"/>
      <c r="E23" s="44" t="s">
        <v>6</v>
      </c>
      <c r="F23" s="37">
        <v>17</v>
      </c>
      <c r="G23" s="42">
        <v>313</v>
      </c>
      <c r="H23" s="43">
        <v>791</v>
      </c>
      <c r="I23" s="40">
        <f t="shared" si="0"/>
        <v>1.5271565495207668</v>
      </c>
    </row>
    <row r="24" spans="1:9" ht="15" customHeight="1">
      <c r="A24" s="278"/>
      <c r="B24" s="266" t="s">
        <v>16</v>
      </c>
      <c r="C24" s="269" t="s">
        <v>4</v>
      </c>
      <c r="D24" s="269"/>
      <c r="E24" s="269"/>
      <c r="F24" s="37">
        <v>18</v>
      </c>
      <c r="G24" s="38">
        <f>G26+G29</f>
        <v>735304</v>
      </c>
      <c r="H24" s="39">
        <f>H26+H29</f>
        <v>1047727</v>
      </c>
      <c r="I24" s="40">
        <f t="shared" si="0"/>
        <v>0.4248895694841861</v>
      </c>
    </row>
    <row r="25" spans="1:9" ht="15" customHeight="1">
      <c r="A25" s="278"/>
      <c r="B25" s="267"/>
      <c r="C25" s="299" t="s">
        <v>5</v>
      </c>
      <c r="D25" s="290" t="s">
        <v>6</v>
      </c>
      <c r="E25" s="291"/>
      <c r="F25" s="37">
        <v>19</v>
      </c>
      <c r="G25" s="209">
        <f>G27</f>
        <v>88339</v>
      </c>
      <c r="H25" s="39">
        <f>H27</f>
        <v>123086</v>
      </c>
      <c r="I25" s="40">
        <f t="shared" si="0"/>
        <v>0.39333703120931873</v>
      </c>
    </row>
    <row r="26" spans="1:9" ht="15" customHeight="1">
      <c r="A26" s="278"/>
      <c r="B26" s="267"/>
      <c r="C26" s="300"/>
      <c r="D26" s="265" t="s">
        <v>7</v>
      </c>
      <c r="E26" s="196" t="s">
        <v>8</v>
      </c>
      <c r="F26" s="37">
        <v>20</v>
      </c>
      <c r="G26" s="42">
        <v>638711</v>
      </c>
      <c r="H26" s="43">
        <v>894573</v>
      </c>
      <c r="I26" s="40">
        <f t="shared" si="0"/>
        <v>0.40059119069500926</v>
      </c>
    </row>
    <row r="27" spans="1:9" ht="15" customHeight="1">
      <c r="A27" s="278"/>
      <c r="B27" s="267"/>
      <c r="C27" s="300"/>
      <c r="D27" s="284"/>
      <c r="E27" s="44" t="s">
        <v>6</v>
      </c>
      <c r="F27" s="37">
        <v>21</v>
      </c>
      <c r="G27" s="42">
        <v>88339</v>
      </c>
      <c r="H27" s="43">
        <v>123086</v>
      </c>
      <c r="I27" s="40">
        <f t="shared" si="0"/>
        <v>0.39333703120931873</v>
      </c>
    </row>
    <row r="28" spans="1:9" ht="51">
      <c r="A28" s="278"/>
      <c r="B28" s="267"/>
      <c r="C28" s="300"/>
      <c r="D28" s="285"/>
      <c r="E28" s="44" t="s">
        <v>77</v>
      </c>
      <c r="F28" s="37">
        <v>22</v>
      </c>
      <c r="G28" s="42">
        <v>462817</v>
      </c>
      <c r="H28" s="43">
        <v>674431</v>
      </c>
      <c r="I28" s="40">
        <f t="shared" si="0"/>
        <v>0.4572303955991246</v>
      </c>
    </row>
    <row r="29" spans="1:9" ht="15" customHeight="1">
      <c r="A29" s="278"/>
      <c r="B29" s="275"/>
      <c r="C29" s="301"/>
      <c r="D29" s="199" t="s">
        <v>9</v>
      </c>
      <c r="E29" s="196" t="s">
        <v>8</v>
      </c>
      <c r="F29" s="37">
        <v>23</v>
      </c>
      <c r="G29" s="42">
        <v>96593</v>
      </c>
      <c r="H29" s="43">
        <v>153154</v>
      </c>
      <c r="I29" s="40">
        <f t="shared" si="0"/>
        <v>0.5855600302299337</v>
      </c>
    </row>
    <row r="30" spans="1:9" ht="15" customHeight="1">
      <c r="A30" s="278"/>
      <c r="B30" s="266" t="s">
        <v>73</v>
      </c>
      <c r="C30" s="269" t="s">
        <v>4</v>
      </c>
      <c r="D30" s="269"/>
      <c r="E30" s="269"/>
      <c r="F30" s="37">
        <v>24</v>
      </c>
      <c r="G30" s="47">
        <f>G32+G34</f>
        <v>706656</v>
      </c>
      <c r="H30" s="48">
        <f>H32+H34</f>
        <v>931076</v>
      </c>
      <c r="I30" s="40">
        <f t="shared" si="0"/>
        <v>0.31758026536249595</v>
      </c>
    </row>
    <row r="31" spans="1:9" ht="15" customHeight="1">
      <c r="A31" s="278"/>
      <c r="B31" s="267"/>
      <c r="C31" s="299" t="s">
        <v>5</v>
      </c>
      <c r="D31" s="290" t="s">
        <v>6</v>
      </c>
      <c r="E31" s="291"/>
      <c r="F31" s="37">
        <v>25</v>
      </c>
      <c r="G31" s="47">
        <f>G33</f>
        <v>694626</v>
      </c>
      <c r="H31" s="48">
        <f>H33</f>
        <v>911147</v>
      </c>
      <c r="I31" s="40">
        <f t="shared" si="0"/>
        <v>0.31170874686521954</v>
      </c>
    </row>
    <row r="32" spans="1:9" ht="15" customHeight="1">
      <c r="A32" s="278"/>
      <c r="B32" s="267"/>
      <c r="C32" s="300"/>
      <c r="D32" s="302" t="s">
        <v>7</v>
      </c>
      <c r="E32" s="196" t="s">
        <v>8</v>
      </c>
      <c r="F32" s="37">
        <v>26</v>
      </c>
      <c r="G32" s="42">
        <v>703344</v>
      </c>
      <c r="H32" s="43">
        <v>925284</v>
      </c>
      <c r="I32" s="40">
        <f t="shared" si="0"/>
        <v>0.3155497167815464</v>
      </c>
    </row>
    <row r="33" spans="1:9" ht="15" customHeight="1">
      <c r="A33" s="278"/>
      <c r="B33" s="267"/>
      <c r="C33" s="300"/>
      <c r="D33" s="303"/>
      <c r="E33" s="44" t="s">
        <v>6</v>
      </c>
      <c r="F33" s="37">
        <v>27</v>
      </c>
      <c r="G33" s="42">
        <v>694626</v>
      </c>
      <c r="H33" s="43">
        <v>911147</v>
      </c>
      <c r="I33" s="40">
        <f t="shared" si="0"/>
        <v>0.31170874686521954</v>
      </c>
    </row>
    <row r="34" spans="1:9" ht="12.75">
      <c r="A34" s="278"/>
      <c r="B34" s="275"/>
      <c r="C34" s="301"/>
      <c r="D34" s="199" t="s">
        <v>9</v>
      </c>
      <c r="E34" s="196" t="s">
        <v>8</v>
      </c>
      <c r="F34" s="37">
        <v>28</v>
      </c>
      <c r="G34" s="42">
        <v>3312</v>
      </c>
      <c r="H34" s="43">
        <v>5792</v>
      </c>
      <c r="I34" s="40">
        <f t="shared" si="0"/>
        <v>0.748792270531401</v>
      </c>
    </row>
    <row r="35" spans="1:9" ht="12.75" customHeight="1">
      <c r="A35" s="278"/>
      <c r="B35" s="266" t="s">
        <v>17</v>
      </c>
      <c r="C35" s="269" t="s">
        <v>4</v>
      </c>
      <c r="D35" s="269"/>
      <c r="E35" s="269"/>
      <c r="F35" s="37">
        <v>29</v>
      </c>
      <c r="G35" s="38">
        <f>G37+G41</f>
        <v>658467</v>
      </c>
      <c r="H35" s="39">
        <f>H37+H41</f>
        <v>1150529</v>
      </c>
      <c r="I35" s="40">
        <f t="shared" si="0"/>
        <v>0.7472842222920815</v>
      </c>
    </row>
    <row r="36" spans="1:9" ht="12.75" customHeight="1">
      <c r="A36" s="278"/>
      <c r="B36" s="267"/>
      <c r="C36" s="270" t="s">
        <v>5</v>
      </c>
      <c r="D36" s="272" t="s">
        <v>6</v>
      </c>
      <c r="E36" s="272"/>
      <c r="F36" s="37">
        <v>30</v>
      </c>
      <c r="G36" s="38">
        <f>G38+G42</f>
        <v>188736</v>
      </c>
      <c r="H36" s="39">
        <f>H38+H42</f>
        <v>365002</v>
      </c>
      <c r="I36" s="40">
        <f t="shared" si="0"/>
        <v>0.9339288741946423</v>
      </c>
    </row>
    <row r="37" spans="1:9" ht="12.75">
      <c r="A37" s="278"/>
      <c r="B37" s="267"/>
      <c r="C37" s="270"/>
      <c r="D37" s="296" t="s">
        <v>7</v>
      </c>
      <c r="E37" s="197" t="s">
        <v>8</v>
      </c>
      <c r="F37" s="37">
        <v>31</v>
      </c>
      <c r="G37" s="42">
        <v>654749</v>
      </c>
      <c r="H37" s="43">
        <v>1143939</v>
      </c>
      <c r="I37" s="40">
        <f t="shared" si="0"/>
        <v>0.7471412709297762</v>
      </c>
    </row>
    <row r="38" spans="1:9" ht="25.5">
      <c r="A38" s="278"/>
      <c r="B38" s="267"/>
      <c r="C38" s="270"/>
      <c r="D38" s="297"/>
      <c r="E38" s="44" t="s">
        <v>83</v>
      </c>
      <c r="F38" s="37">
        <v>32</v>
      </c>
      <c r="G38" s="42">
        <v>188536</v>
      </c>
      <c r="H38" s="43">
        <v>364789</v>
      </c>
      <c r="I38" s="40">
        <f t="shared" si="0"/>
        <v>0.9348506386048288</v>
      </c>
    </row>
    <row r="39" spans="1:9" ht="25.5">
      <c r="A39" s="278"/>
      <c r="B39" s="267"/>
      <c r="C39" s="270"/>
      <c r="D39" s="297"/>
      <c r="E39" s="44" t="s">
        <v>84</v>
      </c>
      <c r="F39" s="37">
        <v>33</v>
      </c>
      <c r="G39" s="42">
        <v>339478</v>
      </c>
      <c r="H39" s="43">
        <v>556116</v>
      </c>
      <c r="I39" s="40">
        <f t="shared" si="0"/>
        <v>0.638150336693394</v>
      </c>
    </row>
    <row r="40" spans="1:9" ht="25.5">
      <c r="A40" s="278"/>
      <c r="B40" s="267"/>
      <c r="C40" s="270"/>
      <c r="D40" s="298"/>
      <c r="E40" s="44" t="s">
        <v>85</v>
      </c>
      <c r="F40" s="37">
        <v>34</v>
      </c>
      <c r="G40" s="42">
        <v>50491</v>
      </c>
      <c r="H40" s="43">
        <v>73501</v>
      </c>
      <c r="I40" s="40">
        <f t="shared" si="0"/>
        <v>0.455724782634529</v>
      </c>
    </row>
    <row r="41" spans="1:9" ht="12.75">
      <c r="A41" s="278"/>
      <c r="B41" s="267"/>
      <c r="C41" s="270"/>
      <c r="D41" s="286" t="s">
        <v>9</v>
      </c>
      <c r="E41" s="197" t="s">
        <v>8</v>
      </c>
      <c r="F41" s="37">
        <v>35</v>
      </c>
      <c r="G41" s="49">
        <v>3718</v>
      </c>
      <c r="H41" s="43">
        <v>6590</v>
      </c>
      <c r="I41" s="40">
        <f t="shared" si="0"/>
        <v>0.7724583109198493</v>
      </c>
    </row>
    <row r="42" spans="1:9" ht="13.5" thickBot="1">
      <c r="A42" s="279"/>
      <c r="B42" s="268"/>
      <c r="C42" s="271"/>
      <c r="D42" s="295"/>
      <c r="E42" s="50" t="s">
        <v>6</v>
      </c>
      <c r="F42" s="51">
        <v>36</v>
      </c>
      <c r="G42" s="52">
        <v>200</v>
      </c>
      <c r="H42" s="43">
        <v>213</v>
      </c>
      <c r="I42" s="53">
        <f t="shared" si="0"/>
        <v>0.06499999999999995</v>
      </c>
    </row>
    <row r="43" spans="1:9" ht="30" customHeight="1" thickBot="1">
      <c r="A43" s="273" t="s">
        <v>135</v>
      </c>
      <c r="B43" s="274"/>
      <c r="C43" s="274"/>
      <c r="D43" s="274"/>
      <c r="E43" s="274"/>
      <c r="F43" s="30">
        <v>37</v>
      </c>
      <c r="G43" s="31">
        <f>SUM(G44:G48)</f>
        <v>224650</v>
      </c>
      <c r="H43" s="31">
        <f>SUM(H44:H48)</f>
        <v>288730</v>
      </c>
      <c r="I43" s="32">
        <f t="shared" si="0"/>
        <v>0.28524371244157587</v>
      </c>
    </row>
    <row r="44" spans="1:9" ht="12.75" customHeight="1">
      <c r="A44" s="278" t="s">
        <v>5</v>
      </c>
      <c r="B44" s="54" t="s">
        <v>72</v>
      </c>
      <c r="C44" s="298" t="s">
        <v>10</v>
      </c>
      <c r="D44" s="298"/>
      <c r="E44" s="298"/>
      <c r="F44" s="207">
        <v>38</v>
      </c>
      <c r="G44" s="55">
        <v>97739</v>
      </c>
      <c r="H44" s="56">
        <v>122393</v>
      </c>
      <c r="I44" s="36">
        <f t="shared" si="0"/>
        <v>0.2522432191857906</v>
      </c>
    </row>
    <row r="45" spans="1:9" ht="12.75" customHeight="1">
      <c r="A45" s="278"/>
      <c r="B45" s="57" t="s">
        <v>15</v>
      </c>
      <c r="C45" s="272" t="s">
        <v>13</v>
      </c>
      <c r="D45" s="272"/>
      <c r="E45" s="272"/>
      <c r="F45" s="37">
        <v>39</v>
      </c>
      <c r="G45" s="49">
        <v>15488</v>
      </c>
      <c r="H45" s="43">
        <v>23030</v>
      </c>
      <c r="I45" s="40">
        <f t="shared" si="0"/>
        <v>0.4869576446280992</v>
      </c>
    </row>
    <row r="46" spans="1:9" ht="12.75" customHeight="1">
      <c r="A46" s="278"/>
      <c r="B46" s="57" t="s">
        <v>16</v>
      </c>
      <c r="C46" s="286" t="s">
        <v>75</v>
      </c>
      <c r="D46" s="286"/>
      <c r="E46" s="286"/>
      <c r="F46" s="37">
        <v>40</v>
      </c>
      <c r="G46" s="49">
        <v>40662</v>
      </c>
      <c r="H46" s="43">
        <v>50569</v>
      </c>
      <c r="I46" s="40">
        <f t="shared" si="0"/>
        <v>0.24364271309822438</v>
      </c>
    </row>
    <row r="47" spans="1:9" ht="15" customHeight="1">
      <c r="A47" s="278"/>
      <c r="B47" s="57" t="s">
        <v>73</v>
      </c>
      <c r="C47" s="272" t="s">
        <v>9</v>
      </c>
      <c r="D47" s="272"/>
      <c r="E47" s="272"/>
      <c r="F47" s="37">
        <v>41</v>
      </c>
      <c r="G47" s="49">
        <v>19971</v>
      </c>
      <c r="H47" s="43">
        <v>27581</v>
      </c>
      <c r="I47" s="40">
        <f t="shared" si="0"/>
        <v>0.3810525261629363</v>
      </c>
    </row>
    <row r="48" spans="1:9" ht="13.5" customHeight="1" thickBot="1">
      <c r="A48" s="279"/>
      <c r="B48" s="58" t="s">
        <v>17</v>
      </c>
      <c r="C48" s="294" t="s">
        <v>9</v>
      </c>
      <c r="D48" s="294"/>
      <c r="E48" s="294"/>
      <c r="F48" s="51">
        <v>42</v>
      </c>
      <c r="G48" s="52">
        <v>50790</v>
      </c>
      <c r="H48" s="59">
        <v>65157</v>
      </c>
      <c r="I48" s="53">
        <f t="shared" si="0"/>
        <v>0.282870643827525</v>
      </c>
    </row>
    <row r="49" ht="30" customHeight="1"/>
    <row r="50" spans="1:7" ht="12.75" customHeight="1">
      <c r="A50" s="178" t="s">
        <v>215</v>
      </c>
      <c r="B50" s="71"/>
      <c r="C50" s="71"/>
      <c r="D50" s="71"/>
      <c r="E50" s="71"/>
      <c r="G50" s="25" t="s">
        <v>216</v>
      </c>
    </row>
    <row r="51" spans="1:7" ht="12.75">
      <c r="A51" s="178" t="s">
        <v>217</v>
      </c>
      <c r="B51" s="71"/>
      <c r="C51" s="71"/>
      <c r="D51" s="71"/>
      <c r="E51" s="71"/>
      <c r="F51" s="62"/>
      <c r="G51" s="63" t="s">
        <v>169</v>
      </c>
    </row>
    <row r="52" spans="1:7" ht="12.75">
      <c r="A52" s="178" t="s">
        <v>218</v>
      </c>
      <c r="B52" s="71"/>
      <c r="C52" s="71"/>
      <c r="D52" s="71"/>
      <c r="E52" s="71"/>
      <c r="F52" s="62"/>
      <c r="G52" s="64" t="s">
        <v>168</v>
      </c>
    </row>
  </sheetData>
  <sheetProtection/>
  <mergeCells count="46">
    <mergeCell ref="F4:F5"/>
    <mergeCell ref="B30:B34"/>
    <mergeCell ref="H1:I1"/>
    <mergeCell ref="A2:I2"/>
    <mergeCell ref="A4:E5"/>
    <mergeCell ref="G4:G5"/>
    <mergeCell ref="H4:H5"/>
    <mergeCell ref="I4:I5"/>
    <mergeCell ref="B24:B29"/>
    <mergeCell ref="C24:E24"/>
    <mergeCell ref="B16:B23"/>
    <mergeCell ref="A6:E6"/>
    <mergeCell ref="A7:E7"/>
    <mergeCell ref="A8:A42"/>
    <mergeCell ref="B8:B15"/>
    <mergeCell ref="D22:D23"/>
    <mergeCell ref="D14:D15"/>
    <mergeCell ref="C16:E16"/>
    <mergeCell ref="C17:C23"/>
    <mergeCell ref="D18:D21"/>
    <mergeCell ref="C8:E8"/>
    <mergeCell ref="C9:C15"/>
    <mergeCell ref="D9:E9"/>
    <mergeCell ref="D10:D11"/>
    <mergeCell ref="D12:D13"/>
    <mergeCell ref="D17:E17"/>
    <mergeCell ref="D36:E36"/>
    <mergeCell ref="D41:D42"/>
    <mergeCell ref="D26:D28"/>
    <mergeCell ref="C25:C29"/>
    <mergeCell ref="D25:E25"/>
    <mergeCell ref="C31:C34"/>
    <mergeCell ref="D32:D33"/>
    <mergeCell ref="D37:D40"/>
    <mergeCell ref="C30:E30"/>
    <mergeCell ref="D31:E31"/>
    <mergeCell ref="B35:B42"/>
    <mergeCell ref="C35:E35"/>
    <mergeCell ref="A43:E43"/>
    <mergeCell ref="A44:A48"/>
    <mergeCell ref="C44:E44"/>
    <mergeCell ref="C45:E45"/>
    <mergeCell ref="C46:E46"/>
    <mergeCell ref="C47:E47"/>
    <mergeCell ref="C48:E48"/>
    <mergeCell ref="C36:C42"/>
  </mergeCells>
  <conditionalFormatting sqref="I7:I48">
    <cfRule type="cellIs" priority="1" dxfId="117" operator="greaterThan" stopIfTrue="1">
      <formula>0</formula>
    </cfRule>
    <cfRule type="cellIs" priority="2" dxfId="118" operator="lessThan" stopIfTrue="1">
      <formula>0</formula>
    </cfRule>
  </conditionalFormatting>
  <printOptions/>
  <pageMargins left="0.3937007874015748" right="0.1968503937007874" top="0.1968503937007874" bottom="0.1968503937007874" header="0.11811023622047245" footer="0.11811023622047245"/>
  <pageSetup fitToHeight="1" fitToWidth="1" horizontalDpi="600" verticalDpi="600" orientation="landscape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I46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5" customWidth="1"/>
    <col min="2" max="2" width="35.75390625" style="25" customWidth="1"/>
    <col min="3" max="3" width="3.75390625" style="25" customWidth="1"/>
    <col min="4" max="5" width="25.75390625" style="25" customWidth="1"/>
    <col min="6" max="6" width="3.75390625" style="25" customWidth="1"/>
    <col min="7" max="7" width="9.75390625" style="26" customWidth="1"/>
    <col min="8" max="9" width="9.75390625" style="25" customWidth="1"/>
    <col min="10" max="10" width="7.625" style="25" customWidth="1"/>
    <col min="11" max="11" width="9.125" style="25" customWidth="1"/>
    <col min="12" max="12" width="11.125" style="25" bestFit="1" customWidth="1"/>
    <col min="13" max="16384" width="9.125" style="25" customWidth="1"/>
  </cols>
  <sheetData>
    <row r="1" spans="8:9" ht="12" customHeight="1">
      <c r="H1" s="292" t="s">
        <v>116</v>
      </c>
      <c r="I1" s="292"/>
    </row>
    <row r="2" spans="1:9" ht="32.25" customHeight="1">
      <c r="A2" s="293" t="s">
        <v>178</v>
      </c>
      <c r="B2" s="293"/>
      <c r="C2" s="293"/>
      <c r="D2" s="293"/>
      <c r="E2" s="293"/>
      <c r="F2" s="293"/>
      <c r="G2" s="293"/>
      <c r="H2" s="293"/>
      <c r="I2" s="293"/>
    </row>
    <row r="3" spans="1:9" ht="12.75">
      <c r="A3" s="27"/>
      <c r="B3" s="27"/>
      <c r="C3" s="27"/>
      <c r="D3" s="27"/>
      <c r="E3" s="27"/>
      <c r="F3" s="27"/>
      <c r="G3" s="28"/>
      <c r="H3" s="27"/>
      <c r="I3" s="27"/>
    </row>
    <row r="4" spans="1:9" ht="34.5" customHeight="1">
      <c r="A4" s="276" t="s">
        <v>1</v>
      </c>
      <c r="B4" s="276"/>
      <c r="C4" s="276"/>
      <c r="D4" s="276"/>
      <c r="E4" s="276"/>
      <c r="F4" s="280" t="s">
        <v>0</v>
      </c>
      <c r="G4" s="266">
        <v>2022</v>
      </c>
      <c r="H4" s="282">
        <v>2023</v>
      </c>
      <c r="I4" s="266" t="s">
        <v>162</v>
      </c>
    </row>
    <row r="5" spans="1:9" ht="10.5" customHeight="1">
      <c r="A5" s="276"/>
      <c r="B5" s="276"/>
      <c r="C5" s="276"/>
      <c r="D5" s="276"/>
      <c r="E5" s="276"/>
      <c r="F5" s="281"/>
      <c r="G5" s="275"/>
      <c r="H5" s="283"/>
      <c r="I5" s="275"/>
    </row>
    <row r="6" spans="1:9" ht="14.25" customHeight="1" thickBot="1">
      <c r="A6" s="265" t="s">
        <v>2</v>
      </c>
      <c r="B6" s="265"/>
      <c r="C6" s="265"/>
      <c r="D6" s="265"/>
      <c r="E6" s="265"/>
      <c r="F6" s="201" t="s">
        <v>3</v>
      </c>
      <c r="G6" s="201">
        <v>1</v>
      </c>
      <c r="H6" s="201">
        <v>2</v>
      </c>
      <c r="I6" s="201">
        <v>3</v>
      </c>
    </row>
    <row r="7" spans="1:9" ht="30" customHeight="1" thickBot="1">
      <c r="A7" s="273" t="s">
        <v>117</v>
      </c>
      <c r="B7" s="274"/>
      <c r="C7" s="274"/>
      <c r="D7" s="274"/>
      <c r="E7" s="274"/>
      <c r="F7" s="30">
        <v>1</v>
      </c>
      <c r="G7" s="31">
        <f>G8+G21+G25</f>
        <v>2459100</v>
      </c>
      <c r="H7" s="31">
        <f>H8+H21+H25</f>
        <v>3809651</v>
      </c>
      <c r="I7" s="32">
        <f>H7/G7*100%-100%</f>
        <v>0.5492054003497215</v>
      </c>
    </row>
    <row r="8" spans="1:9" ht="12.75" customHeight="1">
      <c r="A8" s="317" t="s">
        <v>87</v>
      </c>
      <c r="B8" s="309" t="s">
        <v>7</v>
      </c>
      <c r="C8" s="318" t="s">
        <v>4</v>
      </c>
      <c r="D8" s="318"/>
      <c r="E8" s="318"/>
      <c r="F8" s="65">
        <v>2</v>
      </c>
      <c r="G8" s="34">
        <f>G10+G12+G15+G17</f>
        <v>2018303</v>
      </c>
      <c r="H8" s="35">
        <f>H10+H12+H15+H17</f>
        <v>2988897</v>
      </c>
      <c r="I8" s="36">
        <f aca="true" t="shared" si="0" ref="I8:I42">H8/G8*100%-100%</f>
        <v>0.4808960795281978</v>
      </c>
    </row>
    <row r="9" spans="1:9" ht="15" customHeight="1">
      <c r="A9" s="278"/>
      <c r="B9" s="308"/>
      <c r="C9" s="299" t="s">
        <v>5</v>
      </c>
      <c r="D9" s="272" t="s">
        <v>6</v>
      </c>
      <c r="E9" s="272"/>
      <c r="F9" s="37">
        <v>3</v>
      </c>
      <c r="G9" s="38">
        <f>G11+G13+G16+G18+G19+G20</f>
        <v>1380298</v>
      </c>
      <c r="H9" s="39">
        <f>H11+H13+H16+H18+H19+H20</f>
        <v>2050858</v>
      </c>
      <c r="I9" s="40">
        <f t="shared" si="0"/>
        <v>0.4858081370834415</v>
      </c>
    </row>
    <row r="10" spans="1:9" ht="12.75" customHeight="1">
      <c r="A10" s="278"/>
      <c r="B10" s="308"/>
      <c r="C10" s="300"/>
      <c r="D10" s="286" t="s">
        <v>14</v>
      </c>
      <c r="E10" s="197" t="s">
        <v>8</v>
      </c>
      <c r="F10" s="37">
        <v>4</v>
      </c>
      <c r="G10" s="42">
        <v>21499</v>
      </c>
      <c r="H10" s="43">
        <f>'2.1'!H10</f>
        <v>25101</v>
      </c>
      <c r="I10" s="40">
        <f t="shared" si="0"/>
        <v>0.1675426764035537</v>
      </c>
    </row>
    <row r="11" spans="1:9" ht="12.75">
      <c r="A11" s="278"/>
      <c r="B11" s="308"/>
      <c r="C11" s="300"/>
      <c r="D11" s="286"/>
      <c r="E11" s="44" t="s">
        <v>6</v>
      </c>
      <c r="F11" s="37">
        <v>5</v>
      </c>
      <c r="G11" s="42">
        <v>18828</v>
      </c>
      <c r="H11" s="43">
        <f>'2.1'!H11</f>
        <v>22219</v>
      </c>
      <c r="I11" s="40">
        <f t="shared" si="0"/>
        <v>0.1801041002761845</v>
      </c>
    </row>
    <row r="12" spans="1:9" ht="15" customHeight="1">
      <c r="A12" s="278"/>
      <c r="B12" s="308"/>
      <c r="C12" s="300"/>
      <c r="D12" s="265" t="s">
        <v>16</v>
      </c>
      <c r="E12" s="196" t="s">
        <v>8</v>
      </c>
      <c r="F12" s="37">
        <v>6</v>
      </c>
      <c r="G12" s="42">
        <v>638711</v>
      </c>
      <c r="H12" s="43">
        <f>'2.1'!H26</f>
        <v>894573</v>
      </c>
      <c r="I12" s="40">
        <f t="shared" si="0"/>
        <v>0.40059119069500926</v>
      </c>
    </row>
    <row r="13" spans="1:9" ht="15" customHeight="1">
      <c r="A13" s="278"/>
      <c r="B13" s="308"/>
      <c r="C13" s="300"/>
      <c r="D13" s="284"/>
      <c r="E13" s="44" t="s">
        <v>6</v>
      </c>
      <c r="F13" s="37">
        <v>7</v>
      </c>
      <c r="G13" s="42">
        <v>88339</v>
      </c>
      <c r="H13" s="43">
        <f>'2.1'!H27</f>
        <v>123086</v>
      </c>
      <c r="I13" s="40">
        <f t="shared" si="0"/>
        <v>0.39333703120931873</v>
      </c>
    </row>
    <row r="14" spans="1:9" ht="51">
      <c r="A14" s="278"/>
      <c r="B14" s="308"/>
      <c r="C14" s="300"/>
      <c r="D14" s="285"/>
      <c r="E14" s="44" t="s">
        <v>77</v>
      </c>
      <c r="F14" s="37">
        <v>8</v>
      </c>
      <c r="G14" s="42">
        <v>462817</v>
      </c>
      <c r="H14" s="43">
        <f>'2.1'!H28</f>
        <v>674431</v>
      </c>
      <c r="I14" s="40">
        <f t="shared" si="0"/>
        <v>0.4572303955991246</v>
      </c>
    </row>
    <row r="15" spans="1:9" ht="15" customHeight="1">
      <c r="A15" s="278"/>
      <c r="B15" s="308"/>
      <c r="C15" s="300"/>
      <c r="D15" s="302" t="s">
        <v>73</v>
      </c>
      <c r="E15" s="196" t="s">
        <v>8</v>
      </c>
      <c r="F15" s="37">
        <v>9</v>
      </c>
      <c r="G15" s="42">
        <v>703344</v>
      </c>
      <c r="H15" s="43">
        <f>'2.1'!H32</f>
        <v>925284</v>
      </c>
      <c r="I15" s="40">
        <f t="shared" si="0"/>
        <v>0.3155497167815464</v>
      </c>
    </row>
    <row r="16" spans="1:9" ht="15" customHeight="1">
      <c r="A16" s="278"/>
      <c r="B16" s="308"/>
      <c r="C16" s="300"/>
      <c r="D16" s="303"/>
      <c r="E16" s="44" t="s">
        <v>6</v>
      </c>
      <c r="F16" s="37">
        <v>10</v>
      </c>
      <c r="G16" s="42">
        <v>694626</v>
      </c>
      <c r="H16" s="43">
        <f>'2.1'!H33</f>
        <v>911147</v>
      </c>
      <c r="I16" s="40">
        <f t="shared" si="0"/>
        <v>0.31170874686521954</v>
      </c>
    </row>
    <row r="17" spans="1:9" ht="12.75">
      <c r="A17" s="278"/>
      <c r="B17" s="308"/>
      <c r="C17" s="300"/>
      <c r="D17" s="296" t="s">
        <v>17</v>
      </c>
      <c r="E17" s="197" t="s">
        <v>8</v>
      </c>
      <c r="F17" s="37">
        <v>11</v>
      </c>
      <c r="G17" s="42">
        <v>654749</v>
      </c>
      <c r="H17" s="43">
        <f>'2.1'!H37</f>
        <v>1143939</v>
      </c>
      <c r="I17" s="40">
        <f t="shared" si="0"/>
        <v>0.7471412709297762</v>
      </c>
    </row>
    <row r="18" spans="1:9" ht="25.5">
      <c r="A18" s="278"/>
      <c r="B18" s="308"/>
      <c r="C18" s="300"/>
      <c r="D18" s="297"/>
      <c r="E18" s="44" t="s">
        <v>83</v>
      </c>
      <c r="F18" s="37">
        <v>12</v>
      </c>
      <c r="G18" s="42">
        <v>188536</v>
      </c>
      <c r="H18" s="43">
        <f>'2.1'!H38</f>
        <v>364789</v>
      </c>
      <c r="I18" s="40">
        <f t="shared" si="0"/>
        <v>0.9348506386048288</v>
      </c>
    </row>
    <row r="19" spans="1:9" ht="25.5">
      <c r="A19" s="278"/>
      <c r="B19" s="308"/>
      <c r="C19" s="300"/>
      <c r="D19" s="297"/>
      <c r="E19" s="44" t="s">
        <v>84</v>
      </c>
      <c r="F19" s="37">
        <v>13</v>
      </c>
      <c r="G19" s="42">
        <v>339478</v>
      </c>
      <c r="H19" s="43">
        <f>'2.1'!H39</f>
        <v>556116</v>
      </c>
      <c r="I19" s="40">
        <f t="shared" si="0"/>
        <v>0.638150336693394</v>
      </c>
    </row>
    <row r="20" spans="1:9" ht="25.5">
      <c r="A20" s="278"/>
      <c r="B20" s="277"/>
      <c r="C20" s="300"/>
      <c r="D20" s="298"/>
      <c r="E20" s="44" t="s">
        <v>85</v>
      </c>
      <c r="F20" s="37">
        <v>14</v>
      </c>
      <c r="G20" s="42">
        <v>50491</v>
      </c>
      <c r="H20" s="43">
        <f>'2.1'!H40</f>
        <v>73501</v>
      </c>
      <c r="I20" s="40">
        <f t="shared" si="0"/>
        <v>0.455724782634529</v>
      </c>
    </row>
    <row r="21" spans="1:9" ht="15" customHeight="1">
      <c r="A21" s="278"/>
      <c r="B21" s="307" t="s">
        <v>11</v>
      </c>
      <c r="C21" s="310" t="s">
        <v>15</v>
      </c>
      <c r="D21" s="302"/>
      <c r="E21" s="202" t="s">
        <v>4</v>
      </c>
      <c r="F21" s="37">
        <v>15</v>
      </c>
      <c r="G21" s="42">
        <v>78959</v>
      </c>
      <c r="H21" s="43">
        <f>'2.1'!H18</f>
        <v>183405</v>
      </c>
      <c r="I21" s="40">
        <f t="shared" si="0"/>
        <v>1.3227877759343456</v>
      </c>
    </row>
    <row r="22" spans="1:9" ht="25.5">
      <c r="A22" s="278"/>
      <c r="B22" s="308"/>
      <c r="C22" s="311"/>
      <c r="D22" s="312"/>
      <c r="E22" s="44" t="s">
        <v>83</v>
      </c>
      <c r="F22" s="37">
        <v>16</v>
      </c>
      <c r="G22" s="42">
        <v>13411</v>
      </c>
      <c r="H22" s="43">
        <f>'2.1'!H19</f>
        <v>16654</v>
      </c>
      <c r="I22" s="40">
        <f t="shared" si="0"/>
        <v>0.24181641935724407</v>
      </c>
    </row>
    <row r="23" spans="1:9" ht="25.5">
      <c r="A23" s="278"/>
      <c r="B23" s="308"/>
      <c r="C23" s="311"/>
      <c r="D23" s="312"/>
      <c r="E23" s="44" t="s">
        <v>84</v>
      </c>
      <c r="F23" s="37">
        <v>17</v>
      </c>
      <c r="G23" s="42">
        <v>51949</v>
      </c>
      <c r="H23" s="43">
        <f>'2.1'!H20</f>
        <v>74433</v>
      </c>
      <c r="I23" s="40">
        <f t="shared" si="0"/>
        <v>0.43280910123390237</v>
      </c>
    </row>
    <row r="24" spans="1:9" ht="38.25">
      <c r="A24" s="278"/>
      <c r="B24" s="277"/>
      <c r="C24" s="313"/>
      <c r="D24" s="303"/>
      <c r="E24" s="44" t="s">
        <v>86</v>
      </c>
      <c r="F24" s="37">
        <v>18</v>
      </c>
      <c r="G24" s="42">
        <v>2083</v>
      </c>
      <c r="H24" s="43">
        <f>'2.1'!H21</f>
        <v>2773</v>
      </c>
      <c r="I24" s="40">
        <f t="shared" si="0"/>
        <v>0.3312530004800769</v>
      </c>
    </row>
    <row r="25" spans="1:9" ht="15" customHeight="1">
      <c r="A25" s="278"/>
      <c r="B25" s="307" t="s">
        <v>79</v>
      </c>
      <c r="C25" s="286" t="s">
        <v>72</v>
      </c>
      <c r="D25" s="286"/>
      <c r="E25" s="200" t="s">
        <v>4</v>
      </c>
      <c r="F25" s="37">
        <v>19</v>
      </c>
      <c r="G25" s="42">
        <v>361838</v>
      </c>
      <c r="H25" s="43">
        <f>'2.1'!H12</f>
        <v>637349</v>
      </c>
      <c r="I25" s="40">
        <f t="shared" si="0"/>
        <v>0.7614208568475396</v>
      </c>
    </row>
    <row r="26" spans="1:9" ht="13.5" thickBot="1">
      <c r="A26" s="278"/>
      <c r="B26" s="308"/>
      <c r="C26" s="265"/>
      <c r="D26" s="265"/>
      <c r="E26" s="68" t="s">
        <v>6</v>
      </c>
      <c r="F26" s="206">
        <v>20</v>
      </c>
      <c r="G26" s="70">
        <v>312258</v>
      </c>
      <c r="H26" s="59">
        <f>'2.1'!H13</f>
        <v>494874</v>
      </c>
      <c r="I26" s="53">
        <f t="shared" si="0"/>
        <v>0.5848240877735718</v>
      </c>
    </row>
    <row r="27" spans="1:9" ht="30" customHeight="1" thickBot="1">
      <c r="A27" s="273" t="s">
        <v>118</v>
      </c>
      <c r="B27" s="274"/>
      <c r="C27" s="274"/>
      <c r="D27" s="274"/>
      <c r="E27" s="274"/>
      <c r="F27" s="30">
        <v>21</v>
      </c>
      <c r="G27" s="31">
        <f>G28+G37+G40</f>
        <v>332664</v>
      </c>
      <c r="H27" s="31">
        <f>H28+H37+H40</f>
        <v>542432</v>
      </c>
      <c r="I27" s="32">
        <f t="shared" si="0"/>
        <v>0.6305701849313421</v>
      </c>
    </row>
    <row r="28" spans="1:9" ht="12.75" customHeight="1">
      <c r="A28" s="304" t="s">
        <v>87</v>
      </c>
      <c r="B28" s="277" t="s">
        <v>81</v>
      </c>
      <c r="C28" s="277" t="s">
        <v>4</v>
      </c>
      <c r="D28" s="277"/>
      <c r="E28" s="277"/>
      <c r="F28" s="207">
        <v>22</v>
      </c>
      <c r="G28" s="34">
        <f>G30+G32+G34</f>
        <v>215046</v>
      </c>
      <c r="H28" s="35">
        <f>H30+H32+H34</f>
        <v>308843</v>
      </c>
      <c r="I28" s="36">
        <f t="shared" si="0"/>
        <v>0.4361717958018285</v>
      </c>
    </row>
    <row r="29" spans="1:9" ht="15" customHeight="1">
      <c r="A29" s="305"/>
      <c r="B29" s="269"/>
      <c r="C29" s="270" t="s">
        <v>5</v>
      </c>
      <c r="D29" s="272" t="s">
        <v>82</v>
      </c>
      <c r="E29" s="272"/>
      <c r="F29" s="37">
        <v>23</v>
      </c>
      <c r="G29" s="38">
        <f>G31+G33+G36</f>
        <v>111423</v>
      </c>
      <c r="H29" s="39">
        <f>H31+H33+H36</f>
        <v>143307</v>
      </c>
      <c r="I29" s="40">
        <f t="shared" si="0"/>
        <v>0.28615276917692034</v>
      </c>
    </row>
    <row r="30" spans="1:9" ht="12.75">
      <c r="A30" s="305"/>
      <c r="B30" s="269"/>
      <c r="C30" s="270"/>
      <c r="D30" s="286" t="s">
        <v>16</v>
      </c>
      <c r="E30" s="196" t="s">
        <v>8</v>
      </c>
      <c r="F30" s="37">
        <v>24</v>
      </c>
      <c r="G30" s="42">
        <v>137255</v>
      </c>
      <c r="H30" s="43">
        <f>'2.1'!H29+'2.1'!H46</f>
        <v>203723</v>
      </c>
      <c r="I30" s="40">
        <f t="shared" si="0"/>
        <v>0.4842665112382063</v>
      </c>
    </row>
    <row r="31" spans="1:9" ht="25.5">
      <c r="A31" s="305"/>
      <c r="B31" s="269"/>
      <c r="C31" s="270"/>
      <c r="D31" s="286"/>
      <c r="E31" s="44" t="s">
        <v>82</v>
      </c>
      <c r="F31" s="37">
        <v>25</v>
      </c>
      <c r="G31" s="42">
        <v>40662</v>
      </c>
      <c r="H31" s="43">
        <f>'2.1'!H46</f>
        <v>50569</v>
      </c>
      <c r="I31" s="40">
        <f t="shared" si="0"/>
        <v>0.24364271309822438</v>
      </c>
    </row>
    <row r="32" spans="1:9" ht="12.75" customHeight="1">
      <c r="A32" s="305"/>
      <c r="B32" s="269"/>
      <c r="C32" s="270"/>
      <c r="D32" s="286" t="s">
        <v>73</v>
      </c>
      <c r="E32" s="196" t="s">
        <v>8</v>
      </c>
      <c r="F32" s="37">
        <v>26</v>
      </c>
      <c r="G32" s="42">
        <v>23283</v>
      </c>
      <c r="H32" s="43">
        <f>'2.1'!H34+'2.1'!H47</f>
        <v>33373</v>
      </c>
      <c r="I32" s="40">
        <f t="shared" si="0"/>
        <v>0.4333633981875189</v>
      </c>
    </row>
    <row r="33" spans="1:9" ht="25.5">
      <c r="A33" s="305"/>
      <c r="B33" s="269"/>
      <c r="C33" s="270"/>
      <c r="D33" s="286"/>
      <c r="E33" s="44" t="s">
        <v>82</v>
      </c>
      <c r="F33" s="37">
        <v>27</v>
      </c>
      <c r="G33" s="42">
        <v>19971</v>
      </c>
      <c r="H33" s="43">
        <f>'2.1'!H47</f>
        <v>27581</v>
      </c>
      <c r="I33" s="40">
        <f t="shared" si="0"/>
        <v>0.3810525261629363</v>
      </c>
    </row>
    <row r="34" spans="1:9" ht="12.75">
      <c r="A34" s="305"/>
      <c r="B34" s="269"/>
      <c r="C34" s="270"/>
      <c r="D34" s="272" t="s">
        <v>17</v>
      </c>
      <c r="E34" s="197" t="s">
        <v>8</v>
      </c>
      <c r="F34" s="37">
        <v>28</v>
      </c>
      <c r="G34" s="42">
        <v>54508</v>
      </c>
      <c r="H34" s="43">
        <f>'2.1'!H41+'2.1'!H48</f>
        <v>71747</v>
      </c>
      <c r="I34" s="40">
        <f t="shared" si="0"/>
        <v>0.31626550231158723</v>
      </c>
    </row>
    <row r="35" spans="1:9" ht="12.75">
      <c r="A35" s="305"/>
      <c r="B35" s="269"/>
      <c r="C35" s="270"/>
      <c r="D35" s="272"/>
      <c r="E35" s="44" t="s">
        <v>6</v>
      </c>
      <c r="F35" s="37">
        <v>29</v>
      </c>
      <c r="G35" s="42">
        <v>200</v>
      </c>
      <c r="H35" s="43">
        <f>'2.1'!H42</f>
        <v>213</v>
      </c>
      <c r="I35" s="40">
        <f t="shared" si="0"/>
        <v>0.06499999999999995</v>
      </c>
    </row>
    <row r="36" spans="1:9" ht="25.5">
      <c r="A36" s="305"/>
      <c r="B36" s="269"/>
      <c r="C36" s="270"/>
      <c r="D36" s="272"/>
      <c r="E36" s="44" t="s">
        <v>82</v>
      </c>
      <c r="F36" s="37">
        <v>30</v>
      </c>
      <c r="G36" s="42">
        <v>50790</v>
      </c>
      <c r="H36" s="43">
        <f>'2.1'!H48</f>
        <v>65157</v>
      </c>
      <c r="I36" s="40">
        <f t="shared" si="0"/>
        <v>0.282870643827525</v>
      </c>
    </row>
    <row r="37" spans="1:9" ht="15" customHeight="1">
      <c r="A37" s="305"/>
      <c r="B37" s="307" t="s">
        <v>13</v>
      </c>
      <c r="C37" s="310" t="s">
        <v>15</v>
      </c>
      <c r="D37" s="302"/>
      <c r="E37" s="202" t="s">
        <v>8</v>
      </c>
      <c r="F37" s="37">
        <v>33</v>
      </c>
      <c r="G37" s="42">
        <v>17181</v>
      </c>
      <c r="H37" s="43">
        <f>'2.1'!H22+'2.1'!H45</f>
        <v>42539</v>
      </c>
      <c r="I37" s="40">
        <f t="shared" si="0"/>
        <v>1.4759327163727374</v>
      </c>
    </row>
    <row r="38" spans="1:9" ht="12.75">
      <c r="A38" s="305"/>
      <c r="B38" s="308"/>
      <c r="C38" s="311"/>
      <c r="D38" s="312"/>
      <c r="E38" s="44" t="s">
        <v>6</v>
      </c>
      <c r="F38" s="37">
        <v>34</v>
      </c>
      <c r="G38" s="42">
        <v>313</v>
      </c>
      <c r="H38" s="43">
        <f>'2.1'!H23</f>
        <v>791</v>
      </c>
      <c r="I38" s="40">
        <f t="shared" si="0"/>
        <v>1.5271565495207668</v>
      </c>
    </row>
    <row r="39" spans="1:9" ht="25.5">
      <c r="A39" s="305"/>
      <c r="B39" s="277"/>
      <c r="C39" s="313"/>
      <c r="D39" s="303"/>
      <c r="E39" s="44" t="s">
        <v>82</v>
      </c>
      <c r="F39" s="37">
        <v>35</v>
      </c>
      <c r="G39" s="42">
        <v>15488</v>
      </c>
      <c r="H39" s="43">
        <f>'2.1'!H45</f>
        <v>23030</v>
      </c>
      <c r="I39" s="40">
        <f t="shared" si="0"/>
        <v>0.4869576446280992</v>
      </c>
    </row>
    <row r="40" spans="1:9" ht="15" customHeight="1">
      <c r="A40" s="305"/>
      <c r="B40" s="307" t="s">
        <v>10</v>
      </c>
      <c r="C40" s="310" t="s">
        <v>72</v>
      </c>
      <c r="D40" s="302"/>
      <c r="E40" s="202" t="s">
        <v>8</v>
      </c>
      <c r="F40" s="37">
        <v>38</v>
      </c>
      <c r="G40" s="42">
        <v>100437</v>
      </c>
      <c r="H40" s="43">
        <f>'2.1'!H14+'2.1'!H44</f>
        <v>191050</v>
      </c>
      <c r="I40" s="40">
        <f t="shared" si="0"/>
        <v>0.9021874408833399</v>
      </c>
    </row>
    <row r="41" spans="1:9" ht="12.75">
      <c r="A41" s="305"/>
      <c r="B41" s="308"/>
      <c r="C41" s="311"/>
      <c r="D41" s="312"/>
      <c r="E41" s="44" t="s">
        <v>6</v>
      </c>
      <c r="F41" s="37">
        <v>39</v>
      </c>
      <c r="G41" s="42">
        <v>41</v>
      </c>
      <c r="H41" s="43">
        <f>'2.1'!H15</f>
        <v>11</v>
      </c>
      <c r="I41" s="40">
        <f t="shared" si="0"/>
        <v>-0.7317073170731707</v>
      </c>
    </row>
    <row r="42" spans="1:9" ht="26.25" thickBot="1">
      <c r="A42" s="306"/>
      <c r="B42" s="314"/>
      <c r="C42" s="315"/>
      <c r="D42" s="316"/>
      <c r="E42" s="50" t="s">
        <v>82</v>
      </c>
      <c r="F42" s="51">
        <v>40</v>
      </c>
      <c r="G42" s="70">
        <v>97739</v>
      </c>
      <c r="H42" s="59">
        <f>'2.1'!H44</f>
        <v>122393</v>
      </c>
      <c r="I42" s="53">
        <f t="shared" si="0"/>
        <v>0.2522432191857906</v>
      </c>
    </row>
    <row r="43" ht="30" customHeight="1"/>
    <row r="44" spans="1:7" ht="12.75" customHeight="1">
      <c r="A44" s="178" t="s">
        <v>215</v>
      </c>
      <c r="B44" s="71"/>
      <c r="C44" s="71"/>
      <c r="D44" s="71"/>
      <c r="E44" s="71"/>
      <c r="G44" s="25" t="s">
        <v>216</v>
      </c>
    </row>
    <row r="45" spans="1:7" ht="12.75">
      <c r="A45" s="178" t="s">
        <v>217</v>
      </c>
      <c r="B45" s="71"/>
      <c r="C45" s="71"/>
      <c r="D45" s="71"/>
      <c r="E45" s="71"/>
      <c r="F45" s="62"/>
      <c r="G45" s="63" t="s">
        <v>169</v>
      </c>
    </row>
    <row r="46" spans="1:7" ht="12.75">
      <c r="A46" s="178" t="s">
        <v>218</v>
      </c>
      <c r="B46" s="71"/>
      <c r="C46" s="71"/>
      <c r="D46" s="71"/>
      <c r="E46" s="71"/>
      <c r="F46" s="62"/>
      <c r="G46" s="64" t="s">
        <v>168</v>
      </c>
    </row>
  </sheetData>
  <sheetProtection/>
  <mergeCells count="35">
    <mergeCell ref="D29:E29"/>
    <mergeCell ref="C37:D39"/>
    <mergeCell ref="B40:B42"/>
    <mergeCell ref="C40:D42"/>
    <mergeCell ref="D34:D36"/>
    <mergeCell ref="D17:D20"/>
    <mergeCell ref="D30:D31"/>
    <mergeCell ref="D32:D33"/>
    <mergeCell ref="C25:D26"/>
    <mergeCell ref="C29:C36"/>
    <mergeCell ref="A27:E27"/>
    <mergeCell ref="A28:A42"/>
    <mergeCell ref="B28:B36"/>
    <mergeCell ref="C28:E28"/>
    <mergeCell ref="B37:B39"/>
    <mergeCell ref="H1:I1"/>
    <mergeCell ref="A2:I2"/>
    <mergeCell ref="A4:E5"/>
    <mergeCell ref="G4:G5"/>
    <mergeCell ref="H4:H5"/>
    <mergeCell ref="D9:E9"/>
    <mergeCell ref="C9:C20"/>
    <mergeCell ref="D15:D16"/>
    <mergeCell ref="F4:F5"/>
    <mergeCell ref="D10:D11"/>
    <mergeCell ref="D12:D14"/>
    <mergeCell ref="A6:E6"/>
    <mergeCell ref="A7:E7"/>
    <mergeCell ref="A8:A26"/>
    <mergeCell ref="B8:B20"/>
    <mergeCell ref="I4:I5"/>
    <mergeCell ref="C8:E8"/>
    <mergeCell ref="B21:B24"/>
    <mergeCell ref="C21:D24"/>
    <mergeCell ref="B25:B26"/>
  </mergeCells>
  <conditionalFormatting sqref="I7:I42">
    <cfRule type="cellIs" priority="1" dxfId="117" operator="greaterThan" stopIfTrue="1">
      <formula>0</formula>
    </cfRule>
    <cfRule type="cellIs" priority="2" dxfId="118" operator="lessThan" stopIfTrue="1">
      <formula>0</formula>
    </cfRule>
  </conditionalFormatting>
  <printOptions/>
  <pageMargins left="0.3937007874015748" right="0.1968503937007874" top="0.1968503937007874" bottom="0.1968503937007874" header="0.11811023622047245" footer="0.11811023622047245"/>
  <pageSetup fitToHeight="1" fitToWidth="1" horizontalDpi="600" verticalDpi="600" orientation="portrait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CC"/>
  </sheetPr>
  <dimension ref="A1:GX73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5.75390625" style="72" customWidth="1"/>
    <col min="2" max="2" width="3.75390625" style="72" customWidth="1"/>
    <col min="3" max="26" width="9.75390625" style="72" customWidth="1"/>
    <col min="27" max="16384" width="9.125" style="72" customWidth="1"/>
  </cols>
  <sheetData>
    <row r="1" spans="25:26" s="25" customFormat="1" ht="12" customHeight="1">
      <c r="Y1" s="292" t="s">
        <v>119</v>
      </c>
      <c r="Z1" s="292"/>
    </row>
    <row r="2" spans="1:26" s="25" customFormat="1" ht="32.25" customHeight="1">
      <c r="A2" s="293" t="s">
        <v>179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</row>
    <row r="3" spans="1:26" ht="9.75" customHeight="1" thickBo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</row>
    <row r="4" spans="1:26" s="73" customFormat="1" ht="33.75" customHeight="1" thickBot="1">
      <c r="A4" s="400" t="s">
        <v>18</v>
      </c>
      <c r="B4" s="397" t="s">
        <v>0</v>
      </c>
      <c r="C4" s="411" t="s">
        <v>120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3"/>
      <c r="O4" s="414" t="s">
        <v>121</v>
      </c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6"/>
    </row>
    <row r="5" spans="1:26" s="73" customFormat="1" ht="33.75" customHeight="1">
      <c r="A5" s="400"/>
      <c r="B5" s="398"/>
      <c r="C5" s="394" t="s">
        <v>7</v>
      </c>
      <c r="D5" s="395"/>
      <c r="E5" s="396"/>
      <c r="F5" s="401" t="s">
        <v>11</v>
      </c>
      <c r="G5" s="401"/>
      <c r="H5" s="401"/>
      <c r="I5" s="401" t="s">
        <v>79</v>
      </c>
      <c r="J5" s="401"/>
      <c r="K5" s="402"/>
      <c r="L5" s="403" t="s">
        <v>4</v>
      </c>
      <c r="M5" s="404"/>
      <c r="N5" s="405"/>
      <c r="O5" s="394" t="s">
        <v>81</v>
      </c>
      <c r="P5" s="395"/>
      <c r="Q5" s="396"/>
      <c r="R5" s="417" t="s">
        <v>13</v>
      </c>
      <c r="S5" s="395"/>
      <c r="T5" s="396"/>
      <c r="U5" s="417" t="s">
        <v>10</v>
      </c>
      <c r="V5" s="395"/>
      <c r="W5" s="418"/>
      <c r="X5" s="403" t="s">
        <v>4</v>
      </c>
      <c r="Y5" s="404"/>
      <c r="Z5" s="405"/>
    </row>
    <row r="6" spans="1:26" s="73" customFormat="1" ht="33.75" customHeight="1">
      <c r="A6" s="400"/>
      <c r="B6" s="398"/>
      <c r="C6" s="74">
        <v>2022</v>
      </c>
      <c r="D6" s="75">
        <v>2023</v>
      </c>
      <c r="E6" s="205" t="s">
        <v>214</v>
      </c>
      <c r="F6" s="77">
        <v>2022</v>
      </c>
      <c r="G6" s="77">
        <v>2023</v>
      </c>
      <c r="H6" s="205" t="s">
        <v>214</v>
      </c>
      <c r="I6" s="78">
        <v>2022</v>
      </c>
      <c r="J6" s="78">
        <v>2023</v>
      </c>
      <c r="K6" s="79" t="s">
        <v>214</v>
      </c>
      <c r="L6" s="80">
        <v>2022</v>
      </c>
      <c r="M6" s="205">
        <v>2023</v>
      </c>
      <c r="N6" s="79" t="s">
        <v>214</v>
      </c>
      <c r="O6" s="81">
        <v>2022</v>
      </c>
      <c r="P6" s="82">
        <v>2023</v>
      </c>
      <c r="Q6" s="205" t="s">
        <v>214</v>
      </c>
      <c r="R6" s="83">
        <v>2022</v>
      </c>
      <c r="S6" s="83">
        <v>2023</v>
      </c>
      <c r="T6" s="205" t="s">
        <v>214</v>
      </c>
      <c r="U6" s="84">
        <v>2022</v>
      </c>
      <c r="V6" s="84">
        <v>2023</v>
      </c>
      <c r="W6" s="79" t="s">
        <v>214</v>
      </c>
      <c r="X6" s="80">
        <v>2022</v>
      </c>
      <c r="Y6" s="205">
        <v>2023</v>
      </c>
      <c r="Z6" s="79" t="s">
        <v>214</v>
      </c>
    </row>
    <row r="7" spans="1:26" s="73" customFormat="1" ht="12.75" customHeight="1" thickBot="1">
      <c r="A7" s="208" t="s">
        <v>2</v>
      </c>
      <c r="B7" s="198" t="s">
        <v>3</v>
      </c>
      <c r="C7" s="87">
        <v>1</v>
      </c>
      <c r="D7" s="204">
        <v>2</v>
      </c>
      <c r="E7" s="204">
        <v>3</v>
      </c>
      <c r="F7" s="204">
        <v>4</v>
      </c>
      <c r="G7" s="204">
        <v>5</v>
      </c>
      <c r="H7" s="204">
        <v>6</v>
      </c>
      <c r="I7" s="204">
        <v>7</v>
      </c>
      <c r="J7" s="204">
        <v>8</v>
      </c>
      <c r="K7" s="89">
        <v>9</v>
      </c>
      <c r="L7" s="87">
        <v>10</v>
      </c>
      <c r="M7" s="204">
        <v>11</v>
      </c>
      <c r="N7" s="89">
        <v>12</v>
      </c>
      <c r="O7" s="87">
        <v>13</v>
      </c>
      <c r="P7" s="204">
        <v>14</v>
      </c>
      <c r="Q7" s="204">
        <v>15</v>
      </c>
      <c r="R7" s="204">
        <v>16</v>
      </c>
      <c r="S7" s="204">
        <v>17</v>
      </c>
      <c r="T7" s="204">
        <v>18</v>
      </c>
      <c r="U7" s="204">
        <v>19</v>
      </c>
      <c r="V7" s="204">
        <v>20</v>
      </c>
      <c r="W7" s="89">
        <v>21</v>
      </c>
      <c r="X7" s="87">
        <v>22</v>
      </c>
      <c r="Y7" s="204">
        <v>23</v>
      </c>
      <c r="Z7" s="89">
        <v>24</v>
      </c>
    </row>
    <row r="8" spans="1:26" s="25" customFormat="1" ht="15" customHeight="1">
      <c r="A8" s="90" t="s">
        <v>19</v>
      </c>
      <c r="B8" s="203">
        <v>1</v>
      </c>
      <c r="C8" s="235"/>
      <c r="D8" s="92"/>
      <c r="E8" s="93"/>
      <c r="F8" s="94"/>
      <c r="G8" s="94"/>
      <c r="H8" s="93"/>
      <c r="I8" s="95"/>
      <c r="J8" s="95"/>
      <c r="K8" s="96"/>
      <c r="L8" s="97"/>
      <c r="M8" s="98"/>
      <c r="N8" s="99"/>
      <c r="O8" s="100"/>
      <c r="P8" s="101"/>
      <c r="Q8" s="93"/>
      <c r="R8" s="102"/>
      <c r="S8" s="102"/>
      <c r="T8" s="93"/>
      <c r="U8" s="103"/>
      <c r="V8" s="103"/>
      <c r="W8" s="96"/>
      <c r="X8" s="230"/>
      <c r="Y8" s="98"/>
      <c r="Z8" s="96"/>
    </row>
    <row r="9" spans="1:187" s="25" customFormat="1" ht="15" customHeight="1">
      <c r="A9" s="105" t="s">
        <v>21</v>
      </c>
      <c r="B9" s="203">
        <v>2</v>
      </c>
      <c r="C9" s="236">
        <v>93104</v>
      </c>
      <c r="D9" s="106">
        <v>118685</v>
      </c>
      <c r="E9" s="107">
        <f>D9/C9*100%-100%</f>
        <v>0.27475726069771444</v>
      </c>
      <c r="F9" s="108">
        <v>2042</v>
      </c>
      <c r="G9" s="108">
        <v>5742</v>
      </c>
      <c r="H9" s="107">
        <f>G9/F9*100%-100%</f>
        <v>1.8119490695396672</v>
      </c>
      <c r="I9" s="109">
        <v>12131</v>
      </c>
      <c r="J9" s="109">
        <v>20966</v>
      </c>
      <c r="K9" s="110">
        <f>J9/I9*100%-100%</f>
        <v>0.7282993982359245</v>
      </c>
      <c r="L9" s="47">
        <f>C9+F9+I9</f>
        <v>107277</v>
      </c>
      <c r="M9" s="48">
        <f>D9+G9+J9</f>
        <v>145393</v>
      </c>
      <c r="N9" s="111">
        <f>M9/L9*100%-100%</f>
        <v>0.35530449210921256</v>
      </c>
      <c r="O9" s="112">
        <v>8589</v>
      </c>
      <c r="P9" s="113">
        <v>9848</v>
      </c>
      <c r="Q9" s="107">
        <f>P9/O9*100%-100%</f>
        <v>0.1465828385143788</v>
      </c>
      <c r="R9" s="114"/>
      <c r="S9" s="114"/>
      <c r="T9" s="115"/>
      <c r="U9" s="116">
        <v>14033</v>
      </c>
      <c r="V9" s="116">
        <v>51576</v>
      </c>
      <c r="W9" s="110">
        <f>V9/U9*100%-100%</f>
        <v>2.6753367063350675</v>
      </c>
      <c r="X9" s="231">
        <f>O9+R9+U9</f>
        <v>22622</v>
      </c>
      <c r="Y9" s="48">
        <f>P9+S9+V9</f>
        <v>61424</v>
      </c>
      <c r="Z9" s="110">
        <f>Y9/X9*100%-100%</f>
        <v>1.7152329590663955</v>
      </c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</row>
    <row r="10" spans="1:187" s="25" customFormat="1" ht="15" customHeight="1">
      <c r="A10" s="105" t="s">
        <v>23</v>
      </c>
      <c r="B10" s="203">
        <v>3</v>
      </c>
      <c r="C10" s="236">
        <v>53167</v>
      </c>
      <c r="D10" s="106">
        <v>70662</v>
      </c>
      <c r="E10" s="107">
        <f>D10/C10*100%-100%</f>
        <v>0.3290574980721124</v>
      </c>
      <c r="F10" s="108">
        <v>1452</v>
      </c>
      <c r="G10" s="108">
        <v>2702</v>
      </c>
      <c r="H10" s="107">
        <f>G10/F10*100%-100%</f>
        <v>0.8608815426997245</v>
      </c>
      <c r="I10" s="109">
        <v>10418</v>
      </c>
      <c r="J10" s="109">
        <v>44488</v>
      </c>
      <c r="K10" s="110">
        <f>J10/I10*100%-100%</f>
        <v>3.2703014014206184</v>
      </c>
      <c r="L10" s="47">
        <f>C10+F10+I10</f>
        <v>65037</v>
      </c>
      <c r="M10" s="48">
        <f>D10+G10+J10</f>
        <v>117852</v>
      </c>
      <c r="N10" s="111">
        <f>M10/L10*100%-100%</f>
        <v>0.8120762027768809</v>
      </c>
      <c r="O10" s="112">
        <v>5726</v>
      </c>
      <c r="P10" s="113">
        <v>7282</v>
      </c>
      <c r="Q10" s="107">
        <f>P10/O10*100%-100%</f>
        <v>0.27174292699965075</v>
      </c>
      <c r="R10" s="114"/>
      <c r="S10" s="114"/>
      <c r="T10" s="115"/>
      <c r="U10" s="118"/>
      <c r="V10" s="118"/>
      <c r="W10" s="124"/>
      <c r="X10" s="231">
        <f>O10+R10+U10</f>
        <v>5726</v>
      </c>
      <c r="Y10" s="48">
        <f>P10+S10+V10</f>
        <v>7282</v>
      </c>
      <c r="Z10" s="110">
        <f>Y10/X10*100%-100%</f>
        <v>0.27174292699965075</v>
      </c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</row>
    <row r="11" spans="1:187" s="25" customFormat="1" ht="15" customHeight="1">
      <c r="A11" s="105" t="s">
        <v>25</v>
      </c>
      <c r="B11" s="203">
        <v>4</v>
      </c>
      <c r="C11" s="236">
        <v>237931</v>
      </c>
      <c r="D11" s="106">
        <v>361519</v>
      </c>
      <c r="E11" s="107">
        <f>D11/C11*100%-100%</f>
        <v>0.5194279013663625</v>
      </c>
      <c r="F11" s="108">
        <v>8194</v>
      </c>
      <c r="G11" s="108">
        <v>14451</v>
      </c>
      <c r="H11" s="107">
        <f>G11/F11*100%-100%</f>
        <v>0.763607517695875</v>
      </c>
      <c r="I11" s="109">
        <v>25484</v>
      </c>
      <c r="J11" s="109">
        <v>45036</v>
      </c>
      <c r="K11" s="110">
        <f>J11/I11*100%-100%</f>
        <v>0.7672264950557213</v>
      </c>
      <c r="L11" s="47">
        <f>C11+F11+I11</f>
        <v>271609</v>
      </c>
      <c r="M11" s="48">
        <f>D11+G11+J11</f>
        <v>421006</v>
      </c>
      <c r="N11" s="111">
        <f>M11/L11*100%-100%</f>
        <v>0.5500443652456288</v>
      </c>
      <c r="O11" s="112">
        <v>22168</v>
      </c>
      <c r="P11" s="113">
        <v>31254</v>
      </c>
      <c r="Q11" s="107">
        <f>P11/O11*100%-100%</f>
        <v>0.40987008300252614</v>
      </c>
      <c r="R11" s="120">
        <v>2989</v>
      </c>
      <c r="S11" s="120">
        <v>6390</v>
      </c>
      <c r="T11" s="107">
        <f>S11/R11*100%-100%</f>
        <v>1.1378387420541989</v>
      </c>
      <c r="U11" s="116">
        <v>18412</v>
      </c>
      <c r="V11" s="116">
        <v>21406</v>
      </c>
      <c r="W11" s="110">
        <f>V11/U11*100%-100%</f>
        <v>0.16261134043015435</v>
      </c>
      <c r="X11" s="231">
        <f>O11+R11+U11</f>
        <v>43569</v>
      </c>
      <c r="Y11" s="48">
        <f>P11+S11+V11</f>
        <v>59050</v>
      </c>
      <c r="Z11" s="110">
        <f>Y11/X11*100%-100%</f>
        <v>0.35532144414606726</v>
      </c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</row>
    <row r="12" spans="1:187" s="25" customFormat="1" ht="15" customHeight="1">
      <c r="A12" s="105" t="s">
        <v>27</v>
      </c>
      <c r="B12" s="203">
        <v>5</v>
      </c>
      <c r="C12" s="236">
        <v>24690</v>
      </c>
      <c r="D12" s="106">
        <v>57180</v>
      </c>
      <c r="E12" s="107">
        <f>D12/C12*100%-100%</f>
        <v>1.31591737545565</v>
      </c>
      <c r="F12" s="108">
        <v>1700</v>
      </c>
      <c r="G12" s="108">
        <v>3548</v>
      </c>
      <c r="H12" s="107">
        <f>G12/F12*100%-100%</f>
        <v>1.0870588235294116</v>
      </c>
      <c r="I12" s="109">
        <v>7619</v>
      </c>
      <c r="J12" s="109">
        <v>16011</v>
      </c>
      <c r="K12" s="110">
        <f>J12/I12*100%-100%</f>
        <v>1.1014568841055254</v>
      </c>
      <c r="L12" s="47">
        <f>C12+F12+I12</f>
        <v>34009</v>
      </c>
      <c r="M12" s="48">
        <f>D12+G12+J12</f>
        <v>76739</v>
      </c>
      <c r="N12" s="111">
        <f>M12/L12*100%-100%</f>
        <v>1.256432120909171</v>
      </c>
      <c r="O12" s="121"/>
      <c r="P12" s="113"/>
      <c r="Q12" s="115"/>
      <c r="R12" s="114"/>
      <c r="S12" s="114"/>
      <c r="T12" s="115"/>
      <c r="U12" s="116">
        <v>6712</v>
      </c>
      <c r="V12" s="116">
        <v>11727</v>
      </c>
      <c r="W12" s="110">
        <f>V12/U12*100%-100%</f>
        <v>0.7471692491060786</v>
      </c>
      <c r="X12" s="231">
        <f>O12+R12+U12</f>
        <v>6712</v>
      </c>
      <c r="Y12" s="48">
        <f>P12+S12+V12</f>
        <v>11727</v>
      </c>
      <c r="Z12" s="110">
        <f>Y12/X12*100%-100%</f>
        <v>0.7471692491060786</v>
      </c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</row>
    <row r="13" spans="1:187" s="25" customFormat="1" ht="15" customHeight="1">
      <c r="A13" s="105" t="s">
        <v>29</v>
      </c>
      <c r="B13" s="203">
        <v>6</v>
      </c>
      <c r="C13" s="236">
        <v>84260</v>
      </c>
      <c r="D13" s="106">
        <v>112517</v>
      </c>
      <c r="E13" s="107">
        <f>D13/C13*100%-100%</f>
        <v>0.3353548540232614</v>
      </c>
      <c r="F13" s="108">
        <v>1927</v>
      </c>
      <c r="G13" s="108">
        <v>6467</v>
      </c>
      <c r="H13" s="107">
        <f>G13/F13*100%-100%</f>
        <v>2.3559937727036844</v>
      </c>
      <c r="I13" s="109">
        <v>41902</v>
      </c>
      <c r="J13" s="109">
        <v>44509</v>
      </c>
      <c r="K13" s="110">
        <f>J13/I13*100%-100%</f>
        <v>0.06221660063958767</v>
      </c>
      <c r="L13" s="47">
        <f>C13+F13+I13</f>
        <v>128089</v>
      </c>
      <c r="M13" s="48">
        <f>D13+G13+J13</f>
        <v>163493</v>
      </c>
      <c r="N13" s="111">
        <f>M13/L13*100%-100%</f>
        <v>0.2764015645371578</v>
      </c>
      <c r="O13" s="112">
        <v>8529</v>
      </c>
      <c r="P13" s="113">
        <v>12733</v>
      </c>
      <c r="Q13" s="107">
        <f>P13/O13*100%-100%</f>
        <v>0.4929065541095088</v>
      </c>
      <c r="R13" s="114"/>
      <c r="S13" s="114"/>
      <c r="T13" s="115"/>
      <c r="U13" s="118"/>
      <c r="V13" s="118"/>
      <c r="W13" s="124"/>
      <c r="X13" s="231">
        <f>O13+R13+U13</f>
        <v>8529</v>
      </c>
      <c r="Y13" s="48">
        <f>P13+S13+V13</f>
        <v>12733</v>
      </c>
      <c r="Z13" s="110">
        <f>Y13/X13*100%-100%</f>
        <v>0.4929065541095088</v>
      </c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</row>
    <row r="14" spans="1:187" s="25" customFormat="1" ht="15" customHeight="1">
      <c r="A14" s="105" t="s">
        <v>31</v>
      </c>
      <c r="B14" s="203">
        <v>7</v>
      </c>
      <c r="C14" s="236">
        <v>76281</v>
      </c>
      <c r="D14" s="106">
        <v>94255</v>
      </c>
      <c r="E14" s="107">
        <f>D14/C14*100%-100%</f>
        <v>0.2356287935396757</v>
      </c>
      <c r="F14" s="108">
        <v>1556</v>
      </c>
      <c r="G14" s="108">
        <v>4150</v>
      </c>
      <c r="H14" s="107">
        <f>G14/F14*100%-100%</f>
        <v>1.6670951156812341</v>
      </c>
      <c r="I14" s="109">
        <v>6546</v>
      </c>
      <c r="J14" s="109">
        <v>20856</v>
      </c>
      <c r="K14" s="110">
        <f>J14/I14*100%-100%</f>
        <v>2.1860678276810264</v>
      </c>
      <c r="L14" s="47">
        <f>C14+F14+I14</f>
        <v>84383</v>
      </c>
      <c r="M14" s="48">
        <f>D14+G14+J14</f>
        <v>119261</v>
      </c>
      <c r="N14" s="111">
        <f>M14/L14*100%-100%</f>
        <v>0.4133296991100104</v>
      </c>
      <c r="O14" s="112">
        <v>8534</v>
      </c>
      <c r="P14" s="113">
        <v>10094</v>
      </c>
      <c r="Q14" s="107">
        <f>P14/O14*100%-100%</f>
        <v>0.18279821888914927</v>
      </c>
      <c r="R14" s="114"/>
      <c r="S14" s="114"/>
      <c r="T14" s="115"/>
      <c r="U14" s="118"/>
      <c r="V14" s="118"/>
      <c r="W14" s="124"/>
      <c r="X14" s="231">
        <f>O14+R14+U14</f>
        <v>8534</v>
      </c>
      <c r="Y14" s="48">
        <f>P14+S14+V14</f>
        <v>10094</v>
      </c>
      <c r="Z14" s="110">
        <f>Y14/X14*100%-100%</f>
        <v>0.18279821888914927</v>
      </c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</row>
    <row r="15" spans="1:187" s="25" customFormat="1" ht="15" customHeight="1">
      <c r="A15" s="105" t="s">
        <v>33</v>
      </c>
      <c r="B15" s="203">
        <v>8</v>
      </c>
      <c r="C15" s="236">
        <v>60476</v>
      </c>
      <c r="D15" s="106">
        <v>105371</v>
      </c>
      <c r="E15" s="107">
        <f>D15/C15*100%-100%</f>
        <v>0.7423606058601759</v>
      </c>
      <c r="F15" s="108">
        <v>4430</v>
      </c>
      <c r="G15" s="108">
        <v>11686</v>
      </c>
      <c r="H15" s="107">
        <f>G15/F15*100%-100%</f>
        <v>1.637923250564334</v>
      </c>
      <c r="I15" s="109">
        <v>9050</v>
      </c>
      <c r="J15" s="109">
        <v>14291</v>
      </c>
      <c r="K15" s="110">
        <f>J15/I15*100%-100%</f>
        <v>0.5791160220994476</v>
      </c>
      <c r="L15" s="47">
        <f>C15+F15+I15</f>
        <v>73956</v>
      </c>
      <c r="M15" s="48">
        <f>D15+G15+J15</f>
        <v>131348</v>
      </c>
      <c r="N15" s="111">
        <f>M15/L15*100%-100%</f>
        <v>0.7760289902103954</v>
      </c>
      <c r="O15" s="112">
        <v>9637</v>
      </c>
      <c r="P15" s="113">
        <v>13353</v>
      </c>
      <c r="Q15" s="107">
        <f>P15/O15*100%-100%</f>
        <v>0.3855971775448792</v>
      </c>
      <c r="R15" s="114"/>
      <c r="S15" s="114"/>
      <c r="T15" s="115"/>
      <c r="U15" s="118"/>
      <c r="V15" s="118"/>
      <c r="W15" s="124"/>
      <c r="X15" s="231">
        <f>O15+R15+U15</f>
        <v>9637</v>
      </c>
      <c r="Y15" s="48">
        <f>P15+S15+V15</f>
        <v>13353</v>
      </c>
      <c r="Z15" s="110">
        <f>Y15/X15*100%-100%</f>
        <v>0.3855971775448792</v>
      </c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</row>
    <row r="16" spans="1:187" s="25" customFormat="1" ht="15" customHeight="1">
      <c r="A16" s="105" t="s">
        <v>35</v>
      </c>
      <c r="B16" s="203">
        <v>9</v>
      </c>
      <c r="C16" s="236">
        <v>54118</v>
      </c>
      <c r="D16" s="106">
        <v>76940</v>
      </c>
      <c r="E16" s="107">
        <f>D16/C16*100%-100%</f>
        <v>0.4217081192948742</v>
      </c>
      <c r="F16" s="108">
        <v>1893</v>
      </c>
      <c r="G16" s="108">
        <v>3471</v>
      </c>
      <c r="H16" s="107">
        <f>G16/F16*100%-100%</f>
        <v>0.8335974643423139</v>
      </c>
      <c r="I16" s="109">
        <v>6267</v>
      </c>
      <c r="J16" s="109">
        <v>11521</v>
      </c>
      <c r="K16" s="110">
        <f>J16/I16*100%-100%</f>
        <v>0.8383596617201212</v>
      </c>
      <c r="L16" s="47">
        <f>C16+F16+I16</f>
        <v>62278</v>
      </c>
      <c r="M16" s="48">
        <f>D16+G16+J16</f>
        <v>91932</v>
      </c>
      <c r="N16" s="111">
        <f>M16/L16*100%-100%</f>
        <v>0.476155303638524</v>
      </c>
      <c r="O16" s="112">
        <v>5690</v>
      </c>
      <c r="P16" s="113">
        <v>6956</v>
      </c>
      <c r="Q16" s="107">
        <f>P16/O16*100%-100%</f>
        <v>0.22249560632688925</v>
      </c>
      <c r="R16" s="114"/>
      <c r="S16" s="114"/>
      <c r="T16" s="115"/>
      <c r="U16" s="118"/>
      <c r="V16" s="118"/>
      <c r="W16" s="124"/>
      <c r="X16" s="231">
        <f>O16+R16+U16</f>
        <v>5690</v>
      </c>
      <c r="Y16" s="48">
        <f>P16+S16+V16</f>
        <v>6956</v>
      </c>
      <c r="Z16" s="110">
        <f>Y16/X16*100%-100%</f>
        <v>0.22249560632688925</v>
      </c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</row>
    <row r="17" spans="1:187" s="25" customFormat="1" ht="15" customHeight="1">
      <c r="A17" s="105" t="s">
        <v>37</v>
      </c>
      <c r="B17" s="203">
        <v>10</v>
      </c>
      <c r="C17" s="236">
        <v>103752</v>
      </c>
      <c r="D17" s="106">
        <v>157233</v>
      </c>
      <c r="E17" s="107">
        <f>D17/C17*100%-100%</f>
        <v>0.515469581309276</v>
      </c>
      <c r="F17" s="108">
        <v>5277</v>
      </c>
      <c r="G17" s="108">
        <v>11222</v>
      </c>
      <c r="H17" s="107">
        <f>G17/F17*100%-100%</f>
        <v>1.126587075990146</v>
      </c>
      <c r="I17" s="109">
        <v>13629</v>
      </c>
      <c r="J17" s="109">
        <v>62469</v>
      </c>
      <c r="K17" s="110">
        <f>J17/I17*100%-100%</f>
        <v>3.583535108958838</v>
      </c>
      <c r="L17" s="47">
        <f>C17+F17+I17</f>
        <v>122658</v>
      </c>
      <c r="M17" s="48">
        <f>D17+G17+J17</f>
        <v>230924</v>
      </c>
      <c r="N17" s="111">
        <f>M17/L17*100%-100%</f>
        <v>0.8826656231146766</v>
      </c>
      <c r="O17" s="112"/>
      <c r="P17" s="113"/>
      <c r="Q17" s="107"/>
      <c r="R17" s="114"/>
      <c r="S17" s="114"/>
      <c r="T17" s="115"/>
      <c r="U17" s="118"/>
      <c r="V17" s="118"/>
      <c r="W17" s="124"/>
      <c r="X17" s="231"/>
      <c r="Y17" s="48"/>
      <c r="Z17" s="110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</row>
    <row r="18" spans="1:187" s="25" customFormat="1" ht="15" customHeight="1">
      <c r="A18" s="105" t="s">
        <v>39</v>
      </c>
      <c r="B18" s="203">
        <v>11</v>
      </c>
      <c r="C18" s="236">
        <v>51818</v>
      </c>
      <c r="D18" s="106">
        <v>73770</v>
      </c>
      <c r="E18" s="107">
        <f>D18/C18*100%-100%</f>
        <v>0.42363657416341804</v>
      </c>
      <c r="F18" s="108">
        <v>1130</v>
      </c>
      <c r="G18" s="108">
        <v>3332</v>
      </c>
      <c r="H18" s="107">
        <f>G18/F18*100%-100%</f>
        <v>1.9486725663716813</v>
      </c>
      <c r="I18" s="109">
        <v>8211</v>
      </c>
      <c r="J18" s="109">
        <v>13450</v>
      </c>
      <c r="K18" s="110">
        <f>J18/I18*100%-100%</f>
        <v>0.6380465229570089</v>
      </c>
      <c r="L18" s="47">
        <f>C18+F18+I18</f>
        <v>61159</v>
      </c>
      <c r="M18" s="48">
        <f>D18+G18+J18</f>
        <v>90552</v>
      </c>
      <c r="N18" s="111">
        <f>M18/L18*100%-100%</f>
        <v>0.48059974819732165</v>
      </c>
      <c r="O18" s="112">
        <v>5210</v>
      </c>
      <c r="P18" s="113">
        <v>6706</v>
      </c>
      <c r="Q18" s="107">
        <f>P18/O18*100%-100%</f>
        <v>0.28714011516314786</v>
      </c>
      <c r="R18" s="114"/>
      <c r="S18" s="114"/>
      <c r="T18" s="115"/>
      <c r="U18" s="118"/>
      <c r="V18" s="118"/>
      <c r="W18" s="124"/>
      <c r="X18" s="231">
        <f>O18+R18+U18</f>
        <v>5210</v>
      </c>
      <c r="Y18" s="48">
        <f>P18+S18+V18</f>
        <v>6706</v>
      </c>
      <c r="Z18" s="110">
        <f>Y18/X18*100%-100%</f>
        <v>0.28714011516314786</v>
      </c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</row>
    <row r="19" spans="1:187" s="25" customFormat="1" ht="15" customHeight="1">
      <c r="A19" s="105" t="s">
        <v>41</v>
      </c>
      <c r="B19" s="203">
        <v>12</v>
      </c>
      <c r="C19" s="237"/>
      <c r="D19" s="106"/>
      <c r="E19" s="115"/>
      <c r="F19" s="108">
        <v>441</v>
      </c>
      <c r="G19" s="108">
        <v>1100</v>
      </c>
      <c r="H19" s="107">
        <f>G19/F19*100%-100%</f>
        <v>1.4943310657596371</v>
      </c>
      <c r="I19" s="109">
        <v>2871</v>
      </c>
      <c r="J19" s="109">
        <v>4096</v>
      </c>
      <c r="K19" s="110">
        <f>J19/I19*100%-100%</f>
        <v>0.42668059909439227</v>
      </c>
      <c r="L19" s="47">
        <f>C19+F19+I19</f>
        <v>3312</v>
      </c>
      <c r="M19" s="48">
        <f>D19+G19+J19</f>
        <v>5196</v>
      </c>
      <c r="N19" s="111">
        <f>M19/L19*100%-100%</f>
        <v>0.568840579710145</v>
      </c>
      <c r="O19" s="121"/>
      <c r="P19" s="113"/>
      <c r="Q19" s="115"/>
      <c r="R19" s="114"/>
      <c r="S19" s="114"/>
      <c r="T19" s="115"/>
      <c r="U19" s="118"/>
      <c r="V19" s="118"/>
      <c r="W19" s="124"/>
      <c r="X19" s="232"/>
      <c r="Y19" s="123"/>
      <c r="Z19" s="124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</row>
    <row r="20" spans="1:187" s="25" customFormat="1" ht="15" customHeight="1">
      <c r="A20" s="105" t="s">
        <v>43</v>
      </c>
      <c r="B20" s="203">
        <v>13</v>
      </c>
      <c r="C20" s="236">
        <v>137002</v>
      </c>
      <c r="D20" s="106">
        <v>182254</v>
      </c>
      <c r="E20" s="107">
        <f>D20/C20*100%-100%</f>
        <v>0.3303017474197456</v>
      </c>
      <c r="F20" s="108">
        <v>4683</v>
      </c>
      <c r="G20" s="108">
        <v>8848</v>
      </c>
      <c r="H20" s="107">
        <f>G20/F20*100%-100%</f>
        <v>0.8893871449925261</v>
      </c>
      <c r="I20" s="109">
        <v>21495</v>
      </c>
      <c r="J20" s="109">
        <v>35628</v>
      </c>
      <c r="K20" s="110">
        <f>J20/I20*100%-100%</f>
        <v>0.6575017445917655</v>
      </c>
      <c r="L20" s="47">
        <f>C20+F20+I20</f>
        <v>163180</v>
      </c>
      <c r="M20" s="48">
        <f>D20+G20+J20</f>
        <v>226730</v>
      </c>
      <c r="N20" s="111">
        <f>M20/L20*100%-100%</f>
        <v>0.3894472361809045</v>
      </c>
      <c r="O20" s="112">
        <v>12799</v>
      </c>
      <c r="P20" s="113">
        <v>16092</v>
      </c>
      <c r="Q20" s="107">
        <f>P20/O20*100%-100%</f>
        <v>0.25728572544730066</v>
      </c>
      <c r="R20" s="120">
        <v>1968</v>
      </c>
      <c r="S20" s="120">
        <v>3754</v>
      </c>
      <c r="T20" s="107">
        <f>S20/R20*100%-100%</f>
        <v>0.907520325203252</v>
      </c>
      <c r="U20" s="116">
        <v>19504</v>
      </c>
      <c r="V20" s="116">
        <v>31268</v>
      </c>
      <c r="W20" s="110">
        <f>V20/U20*100%-100%</f>
        <v>0.6031583264971287</v>
      </c>
      <c r="X20" s="231">
        <f>O20+R20+U20</f>
        <v>34271</v>
      </c>
      <c r="Y20" s="48">
        <f>P20+S20+V20</f>
        <v>51114</v>
      </c>
      <c r="Z20" s="110">
        <f>Y20/X20*100%-100%</f>
        <v>0.49146508709988046</v>
      </c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</row>
    <row r="21" spans="1:187" s="25" customFormat="1" ht="15" customHeight="1">
      <c r="A21" s="105" t="s">
        <v>69</v>
      </c>
      <c r="B21" s="203">
        <v>14</v>
      </c>
      <c r="C21" s="236">
        <v>210716</v>
      </c>
      <c r="D21" s="106">
        <v>309518</v>
      </c>
      <c r="E21" s="107">
        <f>D21/C21*100%-100%</f>
        <v>0.468887032783462</v>
      </c>
      <c r="F21" s="108">
        <v>18391</v>
      </c>
      <c r="G21" s="108">
        <v>36929</v>
      </c>
      <c r="H21" s="107">
        <f>G21/F21*100%-100%</f>
        <v>1.0079930400739494</v>
      </c>
      <c r="I21" s="109">
        <v>22617</v>
      </c>
      <c r="J21" s="109"/>
      <c r="K21" s="110"/>
      <c r="L21" s="47">
        <f>C21+F21+I21</f>
        <v>251724</v>
      </c>
      <c r="M21" s="48"/>
      <c r="N21" s="111"/>
      <c r="O21" s="112">
        <v>47583</v>
      </c>
      <c r="P21" s="113">
        <v>80654</v>
      </c>
      <c r="Q21" s="107">
        <f>P21/O21*100%-100%</f>
        <v>0.6950171279658701</v>
      </c>
      <c r="R21" s="120">
        <v>7359</v>
      </c>
      <c r="S21" s="120">
        <v>16955</v>
      </c>
      <c r="T21" s="107">
        <f>S21/R21*100%-100%</f>
        <v>1.3039815192281559</v>
      </c>
      <c r="U21" s="116">
        <v>24936</v>
      </c>
      <c r="V21" s="116">
        <v>23451</v>
      </c>
      <c r="W21" s="110">
        <f>V21/U21*100%-100%</f>
        <v>-0.05955245428296441</v>
      </c>
      <c r="X21" s="231">
        <f>R21+U21</f>
        <v>32295</v>
      </c>
      <c r="Y21" s="48">
        <f>S21+V21</f>
        <v>40406</v>
      </c>
      <c r="Z21" s="110">
        <f>Y21/X21*100%-100%</f>
        <v>0.25115342932342477</v>
      </c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</row>
    <row r="22" spans="1:187" s="25" customFormat="1" ht="15" customHeight="1">
      <c r="A22" s="105" t="s">
        <v>71</v>
      </c>
      <c r="B22" s="203">
        <v>15</v>
      </c>
      <c r="C22" s="237"/>
      <c r="D22" s="126"/>
      <c r="E22" s="115"/>
      <c r="F22" s="127"/>
      <c r="G22" s="127"/>
      <c r="H22" s="115"/>
      <c r="I22" s="128"/>
      <c r="J22" s="128"/>
      <c r="K22" s="124"/>
      <c r="L22" s="122"/>
      <c r="M22" s="123"/>
      <c r="N22" s="119"/>
      <c r="O22" s="121"/>
      <c r="P22" s="125"/>
      <c r="Q22" s="115"/>
      <c r="R22" s="114"/>
      <c r="S22" s="114"/>
      <c r="T22" s="115"/>
      <c r="U22" s="118"/>
      <c r="V22" s="118"/>
      <c r="W22" s="124"/>
      <c r="X22" s="232"/>
      <c r="Y22" s="123"/>
      <c r="Z22" s="124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</row>
    <row r="23" spans="1:187" s="25" customFormat="1" ht="15" customHeight="1">
      <c r="A23" s="105" t="s">
        <v>45</v>
      </c>
      <c r="B23" s="203">
        <v>16</v>
      </c>
      <c r="C23" s="236">
        <v>52200</v>
      </c>
      <c r="D23" s="106">
        <v>101289</v>
      </c>
      <c r="E23" s="107">
        <f>D23/C23*100%-100%</f>
        <v>0.9404022988505747</v>
      </c>
      <c r="F23" s="108">
        <v>1057</v>
      </c>
      <c r="G23" s="108">
        <v>4718</v>
      </c>
      <c r="H23" s="107">
        <f>G23/F23*100%-100%</f>
        <v>3.4635761589403975</v>
      </c>
      <c r="I23" s="109">
        <v>6910</v>
      </c>
      <c r="J23" s="109">
        <v>17884</v>
      </c>
      <c r="K23" s="110">
        <f>J23/I23*100%-100%</f>
        <v>1.5881331403762662</v>
      </c>
      <c r="L23" s="47">
        <f>C23+F23+I23</f>
        <v>60167</v>
      </c>
      <c r="M23" s="48">
        <f>D23+G23+J23</f>
        <v>123891</v>
      </c>
      <c r="N23" s="111">
        <f>M23/L23*100%-100%</f>
        <v>1.0591187860455067</v>
      </c>
      <c r="O23" s="112">
        <v>4356</v>
      </c>
      <c r="P23" s="113">
        <v>11352</v>
      </c>
      <c r="Q23" s="107">
        <f>P23/O23*100%-100%</f>
        <v>1.606060606060606</v>
      </c>
      <c r="R23" s="114"/>
      <c r="S23" s="114"/>
      <c r="T23" s="115"/>
      <c r="U23" s="118"/>
      <c r="V23" s="118"/>
      <c r="W23" s="124"/>
      <c r="X23" s="231">
        <f>O23+R23+U23</f>
        <v>4356</v>
      </c>
      <c r="Y23" s="48">
        <f>P23+S23+V23</f>
        <v>11352</v>
      </c>
      <c r="Z23" s="110">
        <f>Y23/X23*100%-100%</f>
        <v>1.606060606060606</v>
      </c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</row>
    <row r="24" spans="1:187" s="25" customFormat="1" ht="15" customHeight="1">
      <c r="A24" s="105" t="s">
        <v>47</v>
      </c>
      <c r="B24" s="203">
        <v>17</v>
      </c>
      <c r="C24" s="236">
        <v>180918</v>
      </c>
      <c r="D24" s="106">
        <v>241651</v>
      </c>
      <c r="E24" s="107">
        <f>D24/C24*100%-100%</f>
        <v>0.33569351861064134</v>
      </c>
      <c r="F24" s="108">
        <v>5816</v>
      </c>
      <c r="G24" s="108">
        <v>15911</v>
      </c>
      <c r="H24" s="107">
        <f>G24/F24*100%-100%</f>
        <v>1.7357290233837688</v>
      </c>
      <c r="I24" s="109">
        <v>24545</v>
      </c>
      <c r="J24" s="109">
        <v>46546</v>
      </c>
      <c r="K24" s="110">
        <f>J24/I24*100%-100%</f>
        <v>0.8963536361784477</v>
      </c>
      <c r="L24" s="47">
        <f>C24+F24+I24</f>
        <v>211279</v>
      </c>
      <c r="M24" s="48">
        <f>D24+G24+J24</f>
        <v>304108</v>
      </c>
      <c r="N24" s="111">
        <f>M24/L24*100%-100%</f>
        <v>0.4393669034783392</v>
      </c>
      <c r="O24" s="112">
        <v>16404</v>
      </c>
      <c r="P24" s="113">
        <v>20961</v>
      </c>
      <c r="Q24" s="107">
        <f>P24/O24*100%-100%</f>
        <v>0.277798098024872</v>
      </c>
      <c r="R24" s="120">
        <v>1298</v>
      </c>
      <c r="S24" s="120">
        <v>4421</v>
      </c>
      <c r="T24" s="107">
        <f>S24/R24*100%-100%</f>
        <v>2.406009244992296</v>
      </c>
      <c r="U24" s="116">
        <v>8305</v>
      </c>
      <c r="V24" s="116">
        <v>20402</v>
      </c>
      <c r="W24" s="110">
        <f>V24/U24*100%-100%</f>
        <v>1.4565924142083082</v>
      </c>
      <c r="X24" s="231">
        <f>O24+R24+U24</f>
        <v>26007</v>
      </c>
      <c r="Y24" s="48">
        <f>P24+S24+V24</f>
        <v>45784</v>
      </c>
      <c r="Z24" s="110">
        <f>Y24/X24*100%-100%</f>
        <v>0.760449109855039</v>
      </c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</row>
    <row r="25" spans="1:187" s="25" customFormat="1" ht="15" customHeight="1">
      <c r="A25" s="105" t="s">
        <v>49</v>
      </c>
      <c r="B25" s="203">
        <v>18</v>
      </c>
      <c r="C25" s="236">
        <v>133509</v>
      </c>
      <c r="D25" s="106">
        <v>140646</v>
      </c>
      <c r="E25" s="107">
        <f>D25/C25*100%-100%</f>
        <v>0.05345707030986668</v>
      </c>
      <c r="F25" s="108">
        <v>2468</v>
      </c>
      <c r="G25" s="108">
        <v>4218</v>
      </c>
      <c r="H25" s="107">
        <f>G25/F25*100%-100%</f>
        <v>0.7090761750405186</v>
      </c>
      <c r="I25" s="109">
        <v>12318</v>
      </c>
      <c r="J25" s="109">
        <v>23369</v>
      </c>
      <c r="K25" s="110">
        <f>J25/I25*100%-100%</f>
        <v>0.8971423932456568</v>
      </c>
      <c r="L25" s="47">
        <f>C25+F25+I25</f>
        <v>148295</v>
      </c>
      <c r="M25" s="48">
        <f>D25+G25+J25</f>
        <v>168233</v>
      </c>
      <c r="N25" s="111">
        <f>M25/L25*100%-100%</f>
        <v>0.13444822819380287</v>
      </c>
      <c r="O25" s="112">
        <v>14660</v>
      </c>
      <c r="P25" s="113">
        <v>11323</v>
      </c>
      <c r="Q25" s="107">
        <f>P25/O25*100%-100%</f>
        <v>-0.22762619372442017</v>
      </c>
      <c r="R25" s="114"/>
      <c r="S25" s="114"/>
      <c r="T25" s="115"/>
      <c r="U25" s="118"/>
      <c r="V25" s="118"/>
      <c r="W25" s="124"/>
      <c r="X25" s="231">
        <f>O25+R25+U25</f>
        <v>14660</v>
      </c>
      <c r="Y25" s="48">
        <f>P25+S25+V25</f>
        <v>11323</v>
      </c>
      <c r="Z25" s="110">
        <f>Y25/X25*100%-100%</f>
        <v>-0.22762619372442017</v>
      </c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</row>
    <row r="26" spans="1:187" s="25" customFormat="1" ht="15" customHeight="1">
      <c r="A26" s="105" t="s">
        <v>51</v>
      </c>
      <c r="B26" s="203">
        <v>19</v>
      </c>
      <c r="C26" s="236">
        <v>59632</v>
      </c>
      <c r="D26" s="106">
        <v>79890</v>
      </c>
      <c r="E26" s="107">
        <f>D26/C26*100%-100%</f>
        <v>0.3397169305071104</v>
      </c>
      <c r="F26" s="108">
        <v>2054</v>
      </c>
      <c r="G26" s="108">
        <v>6266</v>
      </c>
      <c r="H26" s="107">
        <f>G26/F26*100%-100%</f>
        <v>2.050632911392405</v>
      </c>
      <c r="I26" s="109">
        <v>60563</v>
      </c>
      <c r="J26" s="109">
        <v>75980</v>
      </c>
      <c r="K26" s="110">
        <f>J26/I26*100%-100%</f>
        <v>0.25456136585043665</v>
      </c>
      <c r="L26" s="47">
        <f>C26+F26+I26</f>
        <v>122249</v>
      </c>
      <c r="M26" s="48">
        <f>D26+G26+J26</f>
        <v>162136</v>
      </c>
      <c r="N26" s="111">
        <f>M26/L26*100%-100%</f>
        <v>0.3262766975598983</v>
      </c>
      <c r="O26" s="112">
        <v>4419</v>
      </c>
      <c r="P26" s="113">
        <v>5638</v>
      </c>
      <c r="Q26" s="107">
        <f>P26/O26*100%-100%</f>
        <v>0.2758542656709664</v>
      </c>
      <c r="R26" s="120">
        <v>1909</v>
      </c>
      <c r="S26" s="120">
        <v>3582</v>
      </c>
      <c r="T26" s="107">
        <f>S26/R26*100%-100%</f>
        <v>0.8763750654793085</v>
      </c>
      <c r="U26" s="118"/>
      <c r="V26" s="118"/>
      <c r="W26" s="124"/>
      <c r="X26" s="231">
        <f>O26+R26+U26</f>
        <v>6328</v>
      </c>
      <c r="Y26" s="48">
        <f>P26+S26+V26</f>
        <v>9220</v>
      </c>
      <c r="Z26" s="110">
        <f>Y26/X26*100%-100%</f>
        <v>0.4570164348925412</v>
      </c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</row>
    <row r="27" spans="1:187" s="25" customFormat="1" ht="15" customHeight="1">
      <c r="A27" s="105" t="s">
        <v>53</v>
      </c>
      <c r="B27" s="203">
        <v>20</v>
      </c>
      <c r="C27" s="236">
        <v>60014</v>
      </c>
      <c r="D27" s="106">
        <v>96607</v>
      </c>
      <c r="E27" s="107">
        <f>D27/C27*100%-100%</f>
        <v>0.6097410604192355</v>
      </c>
      <c r="F27" s="108">
        <v>1680</v>
      </c>
      <c r="G27" s="108">
        <v>5094</v>
      </c>
      <c r="H27" s="107">
        <f>G27/F27*100%-100%</f>
        <v>2.032142857142857</v>
      </c>
      <c r="I27" s="109">
        <v>10153</v>
      </c>
      <c r="J27" s="109">
        <v>18368</v>
      </c>
      <c r="K27" s="110">
        <f>J27/I27*100%-100%</f>
        <v>0.809120457007781</v>
      </c>
      <c r="L27" s="47">
        <f>C27+F27+I27</f>
        <v>71847</v>
      </c>
      <c r="M27" s="48">
        <f>D27+G27+J27</f>
        <v>120069</v>
      </c>
      <c r="N27" s="111">
        <f>M27/L27*100%-100%</f>
        <v>0.6711762495302518</v>
      </c>
      <c r="O27" s="112">
        <v>5509</v>
      </c>
      <c r="P27" s="113">
        <v>9268</v>
      </c>
      <c r="Q27" s="107">
        <f>P27/O27*100%-100%</f>
        <v>0.6823379923761119</v>
      </c>
      <c r="R27" s="114"/>
      <c r="S27" s="114"/>
      <c r="T27" s="115"/>
      <c r="U27" s="118"/>
      <c r="V27" s="118"/>
      <c r="W27" s="124"/>
      <c r="X27" s="231">
        <f>O27+R27+U27</f>
        <v>5509</v>
      </c>
      <c r="Y27" s="48">
        <f>P27+S27+V27</f>
        <v>9268</v>
      </c>
      <c r="Z27" s="110">
        <f>Y27/X27*100%-100%</f>
        <v>0.6823379923761119</v>
      </c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</row>
    <row r="28" spans="1:187" s="25" customFormat="1" ht="15" customHeight="1">
      <c r="A28" s="105" t="s">
        <v>55</v>
      </c>
      <c r="B28" s="203">
        <v>21</v>
      </c>
      <c r="C28" s="236">
        <v>46749</v>
      </c>
      <c r="D28" s="106">
        <v>60960</v>
      </c>
      <c r="E28" s="107">
        <f>D28/C28*100%-100%</f>
        <v>0.30398511198100486</v>
      </c>
      <c r="F28" s="108">
        <v>1168</v>
      </c>
      <c r="G28" s="108">
        <v>2169</v>
      </c>
      <c r="H28" s="107">
        <f>G28/F28*100%-100%</f>
        <v>0.8570205479452055</v>
      </c>
      <c r="I28" s="109">
        <v>5444</v>
      </c>
      <c r="J28" s="109">
        <v>9341</v>
      </c>
      <c r="K28" s="110">
        <f>J28/I28*100%-100%</f>
        <v>0.7158339456282146</v>
      </c>
      <c r="L28" s="47">
        <f>C28+F28+I28</f>
        <v>53361</v>
      </c>
      <c r="M28" s="48">
        <f>D28+G28+J28</f>
        <v>72470</v>
      </c>
      <c r="N28" s="111">
        <f>M28/L28*100%-100%</f>
        <v>0.3581079814846049</v>
      </c>
      <c r="O28" s="112">
        <v>5589</v>
      </c>
      <c r="P28" s="113">
        <v>6275</v>
      </c>
      <c r="Q28" s="107">
        <f>P28/O28*100%-100%</f>
        <v>0.12274109858650917</v>
      </c>
      <c r="R28" s="114"/>
      <c r="S28" s="114"/>
      <c r="T28" s="115"/>
      <c r="U28" s="118"/>
      <c r="V28" s="118"/>
      <c r="W28" s="124"/>
      <c r="X28" s="231">
        <f>O28+R28+U28</f>
        <v>5589</v>
      </c>
      <c r="Y28" s="48">
        <f>P28+S28+V28</f>
        <v>6275</v>
      </c>
      <c r="Z28" s="110">
        <f>Y28/X28*100%-100%</f>
        <v>0.12274109858650917</v>
      </c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</row>
    <row r="29" spans="1:187" s="25" customFormat="1" ht="15" customHeight="1">
      <c r="A29" s="105" t="s">
        <v>57</v>
      </c>
      <c r="B29" s="203">
        <v>22</v>
      </c>
      <c r="C29" s="236">
        <v>61154</v>
      </c>
      <c r="D29" s="106">
        <v>195929</v>
      </c>
      <c r="E29" s="107">
        <f>D29/C29*100%-100%</f>
        <v>2.203862380220427</v>
      </c>
      <c r="F29" s="108">
        <v>3961</v>
      </c>
      <c r="G29" s="108">
        <v>13891</v>
      </c>
      <c r="H29" s="107">
        <f>G29/F29*100%-100%</f>
        <v>2.506942691239586</v>
      </c>
      <c r="I29" s="109">
        <v>14532</v>
      </c>
      <c r="J29" s="109">
        <v>42346</v>
      </c>
      <c r="K29" s="110">
        <f>J29/I29*100%-100%</f>
        <v>1.9139829342141481</v>
      </c>
      <c r="L29" s="47">
        <f>C29+F29+I29</f>
        <v>79647</v>
      </c>
      <c r="M29" s="48">
        <f>D29+G29+J29</f>
        <v>252166</v>
      </c>
      <c r="N29" s="111">
        <f>M29/L29*100%-100%</f>
        <v>2.166045174331739</v>
      </c>
      <c r="O29" s="112">
        <v>4461</v>
      </c>
      <c r="P29" s="113">
        <v>15024</v>
      </c>
      <c r="Q29" s="107">
        <f>P29/O29*100%-100%</f>
        <v>2.3678547410894417</v>
      </c>
      <c r="R29" s="120">
        <v>1658</v>
      </c>
      <c r="S29" s="120">
        <v>7437</v>
      </c>
      <c r="T29" s="107">
        <f>S29/R29*100%-100%</f>
        <v>3.4855247285886612</v>
      </c>
      <c r="U29" s="116">
        <v>8535</v>
      </c>
      <c r="V29" s="116">
        <v>31220</v>
      </c>
      <c r="W29" s="110">
        <f>V29/U29*100%-100%</f>
        <v>2.6578793204452253</v>
      </c>
      <c r="X29" s="231">
        <f>O29+R29+U29</f>
        <v>14654</v>
      </c>
      <c r="Y29" s="48">
        <f>P29+S29+V29</f>
        <v>53681</v>
      </c>
      <c r="Z29" s="110">
        <f>Y29/X29*100%-100%</f>
        <v>2.663231882079978</v>
      </c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</row>
    <row r="30" spans="1:187" s="25" customFormat="1" ht="15" customHeight="1">
      <c r="A30" s="105" t="s">
        <v>59</v>
      </c>
      <c r="B30" s="203">
        <v>23</v>
      </c>
      <c r="C30" s="237"/>
      <c r="D30" s="106">
        <v>20188</v>
      </c>
      <c r="E30" s="115"/>
      <c r="F30" s="127"/>
      <c r="G30" s="108"/>
      <c r="H30" s="115"/>
      <c r="I30" s="109"/>
      <c r="J30" s="109"/>
      <c r="K30" s="124"/>
      <c r="L30" s="47"/>
      <c r="M30" s="48">
        <f>D30+G30+J30</f>
        <v>20188</v>
      </c>
      <c r="N30" s="119"/>
      <c r="O30" s="121"/>
      <c r="P30" s="113">
        <v>435</v>
      </c>
      <c r="Q30" s="115"/>
      <c r="R30" s="114"/>
      <c r="S30" s="114"/>
      <c r="T30" s="115"/>
      <c r="U30" s="118"/>
      <c r="V30" s="118"/>
      <c r="W30" s="124"/>
      <c r="X30" s="232"/>
      <c r="Y30" s="48">
        <f>P30+S30+V30</f>
        <v>435</v>
      </c>
      <c r="Z30" s="124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</row>
    <row r="31" spans="1:187" s="25" customFormat="1" ht="15" customHeight="1">
      <c r="A31" s="105" t="s">
        <v>61</v>
      </c>
      <c r="B31" s="203">
        <v>24</v>
      </c>
      <c r="C31" s="236">
        <v>71682</v>
      </c>
      <c r="D31" s="106">
        <v>88331</v>
      </c>
      <c r="E31" s="107">
        <f>D31/C31*100%-100%</f>
        <v>0.232261934655841</v>
      </c>
      <c r="F31" s="108">
        <v>1557</v>
      </c>
      <c r="G31" s="108">
        <v>4556</v>
      </c>
      <c r="H31" s="107">
        <f>G31/F31*100%-100%</f>
        <v>1.9261400128452153</v>
      </c>
      <c r="I31" s="109">
        <v>15168</v>
      </c>
      <c r="J31" s="109">
        <v>23378</v>
      </c>
      <c r="K31" s="110">
        <f>J31/I31*100%-100%</f>
        <v>0.5412710970464134</v>
      </c>
      <c r="L31" s="47">
        <f>C31+F31+I31</f>
        <v>88407</v>
      </c>
      <c r="M31" s="48">
        <f>D31+G31+J31</f>
        <v>116265</v>
      </c>
      <c r="N31" s="111">
        <f>M31/L31*100%-100%</f>
        <v>0.31511079439410916</v>
      </c>
      <c r="O31" s="112">
        <v>7053</v>
      </c>
      <c r="P31" s="113">
        <v>7757</v>
      </c>
      <c r="Q31" s="107">
        <f>P31/O31*100%-100%</f>
        <v>0.09981568127038143</v>
      </c>
      <c r="R31" s="114"/>
      <c r="S31" s="114"/>
      <c r="T31" s="115"/>
      <c r="U31" s="118"/>
      <c r="V31" s="118"/>
      <c r="W31" s="124"/>
      <c r="X31" s="231">
        <f>O31+R31+U31</f>
        <v>7053</v>
      </c>
      <c r="Y31" s="48">
        <f>P31+S31+V31</f>
        <v>7757</v>
      </c>
      <c r="Z31" s="110">
        <f>Y31/X31*100%-100%</f>
        <v>0.09981568127038143</v>
      </c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</row>
    <row r="32" spans="1:187" s="25" customFormat="1" ht="15" customHeight="1">
      <c r="A32" s="105" t="s">
        <v>63</v>
      </c>
      <c r="B32" s="203">
        <v>25</v>
      </c>
      <c r="C32" s="236">
        <v>61867</v>
      </c>
      <c r="D32" s="106">
        <v>81512</v>
      </c>
      <c r="E32" s="107">
        <f>D32/C32*100%-100%</f>
        <v>0.3175360046551474</v>
      </c>
      <c r="F32" s="108">
        <v>2473</v>
      </c>
      <c r="G32" s="108">
        <v>7489</v>
      </c>
      <c r="H32" s="107">
        <f>G32/F32*100%-100%</f>
        <v>2.028305701577032</v>
      </c>
      <c r="I32" s="109">
        <v>7934</v>
      </c>
      <c r="J32" s="109">
        <v>16222</v>
      </c>
      <c r="K32" s="110">
        <f>J32/I32*100%-100%</f>
        <v>1.044618099319385</v>
      </c>
      <c r="L32" s="47">
        <f>C32+F32+I32</f>
        <v>72274</v>
      </c>
      <c r="M32" s="48">
        <f>D32+G32+J32</f>
        <v>105223</v>
      </c>
      <c r="N32" s="111">
        <f>M32/L32*100%-100%</f>
        <v>0.4558900849544787</v>
      </c>
      <c r="O32" s="112">
        <v>6775</v>
      </c>
      <c r="P32" s="113">
        <v>8662</v>
      </c>
      <c r="Q32" s="107">
        <f>P32/O32*100%-100%</f>
        <v>0.27852398523985245</v>
      </c>
      <c r="R32" s="114"/>
      <c r="S32" s="114"/>
      <c r="T32" s="115"/>
      <c r="U32" s="118"/>
      <c r="V32" s="118"/>
      <c r="W32" s="124"/>
      <c r="X32" s="231">
        <f>O32+R32+U32</f>
        <v>6775</v>
      </c>
      <c r="Y32" s="48">
        <f>P32+S32+V32</f>
        <v>8662</v>
      </c>
      <c r="Z32" s="110">
        <f>Y32/X32*100%-100%</f>
        <v>0.27852398523985245</v>
      </c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</row>
    <row r="33" spans="1:187" s="25" customFormat="1" ht="15" customHeight="1">
      <c r="A33" s="105" t="s">
        <v>65</v>
      </c>
      <c r="B33" s="203">
        <v>26</v>
      </c>
      <c r="C33" s="236">
        <v>52807</v>
      </c>
      <c r="D33" s="106">
        <v>66773</v>
      </c>
      <c r="E33" s="107">
        <f>D33/C33*100%-100%</f>
        <v>0.2644725131137917</v>
      </c>
      <c r="F33" s="108">
        <v>1746</v>
      </c>
      <c r="G33" s="108">
        <v>2062</v>
      </c>
      <c r="H33" s="107">
        <f>G33/F33*100%-100%</f>
        <v>0.1809851088201604</v>
      </c>
      <c r="I33" s="109">
        <v>5287</v>
      </c>
      <c r="J33" s="109">
        <v>8939</v>
      </c>
      <c r="K33" s="110">
        <f>J33/I33*100%-100%</f>
        <v>0.6907508984301116</v>
      </c>
      <c r="L33" s="47">
        <f>C33+F33+I33</f>
        <v>59840</v>
      </c>
      <c r="M33" s="48">
        <f>D33+G33+J33</f>
        <v>77774</v>
      </c>
      <c r="N33" s="111">
        <f>M33/L33*100%-100%</f>
        <v>0.29969919786096266</v>
      </c>
      <c r="O33" s="112">
        <v>5800</v>
      </c>
      <c r="P33" s="113">
        <v>7886</v>
      </c>
      <c r="Q33" s="107">
        <f>P33/O33*100%-100%</f>
        <v>0.3596551724137931</v>
      </c>
      <c r="R33" s="114"/>
      <c r="S33" s="114"/>
      <c r="T33" s="115"/>
      <c r="U33" s="118"/>
      <c r="V33" s="118"/>
      <c r="W33" s="124"/>
      <c r="X33" s="231">
        <f>O33+R33+U33</f>
        <v>5800</v>
      </c>
      <c r="Y33" s="48">
        <f>P33+S33+V33</f>
        <v>7886</v>
      </c>
      <c r="Z33" s="110">
        <f>Y33/X33*100%-100%</f>
        <v>0.3596551724137931</v>
      </c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</row>
    <row r="34" spans="1:206" s="143" customFormat="1" ht="15" customHeight="1" thickBot="1">
      <c r="A34" s="105" t="s">
        <v>67</v>
      </c>
      <c r="B34" s="203">
        <v>27</v>
      </c>
      <c r="C34" s="238">
        <v>50456</v>
      </c>
      <c r="D34" s="129">
        <v>95217</v>
      </c>
      <c r="E34" s="130">
        <f>D34/C34*100%-100%</f>
        <v>0.8871293800539084</v>
      </c>
      <c r="F34" s="131">
        <v>1863</v>
      </c>
      <c r="G34" s="131">
        <v>3383</v>
      </c>
      <c r="H34" s="130">
        <f>G34/F34*100%-100%</f>
        <v>0.8158883521202362</v>
      </c>
      <c r="I34" s="132">
        <v>10744</v>
      </c>
      <c r="J34" s="132">
        <v>21655</v>
      </c>
      <c r="K34" s="133">
        <f>J34/I34*100%-100%</f>
        <v>1.0155435591958302</v>
      </c>
      <c r="L34" s="134">
        <f>C34+F34+I34</f>
        <v>63063</v>
      </c>
      <c r="M34" s="135">
        <f>D34+G34+J34</f>
        <v>120255</v>
      </c>
      <c r="N34" s="136">
        <f>M34/L34*100%-100%</f>
        <v>0.9069026211883355</v>
      </c>
      <c r="O34" s="137">
        <v>5555</v>
      </c>
      <c r="P34" s="138">
        <v>9290</v>
      </c>
      <c r="Q34" s="130">
        <f>P34/O34*100%-100%</f>
        <v>0.6723672367236724</v>
      </c>
      <c r="R34" s="139"/>
      <c r="S34" s="139"/>
      <c r="T34" s="140"/>
      <c r="U34" s="141"/>
      <c r="V34" s="141"/>
      <c r="W34" s="234"/>
      <c r="X34" s="233">
        <f>O34+R34+U34</f>
        <v>5555</v>
      </c>
      <c r="Y34" s="135">
        <f>P34+S34+V34</f>
        <v>9290</v>
      </c>
      <c r="Z34" s="133">
        <f>Y34/X34*100%-100%</f>
        <v>0.6723672367236724</v>
      </c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</row>
    <row r="35" spans="1:206" s="25" customFormat="1" ht="15" customHeight="1" thickBot="1">
      <c r="A35" s="144" t="s">
        <v>4</v>
      </c>
      <c r="B35" s="210">
        <v>28</v>
      </c>
      <c r="C35" s="146">
        <f>SUM(C8:C34)</f>
        <v>2018303</v>
      </c>
      <c r="D35" s="147">
        <f>SUM(D8:D34)</f>
        <v>2988897</v>
      </c>
      <c r="E35" s="148">
        <f>D35/C35*100%-100%</f>
        <v>0.4808960795281978</v>
      </c>
      <c r="F35" s="147">
        <f>SUM(F8:F34)</f>
        <v>78959</v>
      </c>
      <c r="G35" s="147">
        <f>SUM(G8:G34)</f>
        <v>183405</v>
      </c>
      <c r="H35" s="148">
        <f>G35/F35*100%-100%</f>
        <v>1.3227877759343456</v>
      </c>
      <c r="I35" s="147">
        <f>SUM(I8:I34)</f>
        <v>361838</v>
      </c>
      <c r="J35" s="147">
        <f>SUM(J8:J34)</f>
        <v>637349</v>
      </c>
      <c r="K35" s="149">
        <f>J35/I35*100%-100%</f>
        <v>0.7614208568475396</v>
      </c>
      <c r="L35" s="146">
        <f>C35+F35+I35</f>
        <v>2459100</v>
      </c>
      <c r="M35" s="147">
        <f>D35+G35+J35</f>
        <v>3809651</v>
      </c>
      <c r="N35" s="150">
        <f>M35/L35*100%-100%</f>
        <v>0.5492054003497215</v>
      </c>
      <c r="O35" s="151">
        <f>SUM(O8:O34)</f>
        <v>215046</v>
      </c>
      <c r="P35" s="147">
        <f>SUM(P8:P34)</f>
        <v>308843</v>
      </c>
      <c r="Q35" s="148">
        <f>P35/O35*100%-100%</f>
        <v>0.4361717958018285</v>
      </c>
      <c r="R35" s="147">
        <f>SUM(R8:R34)</f>
        <v>17181</v>
      </c>
      <c r="S35" s="147">
        <f>SUM(S8:S34)</f>
        <v>42539</v>
      </c>
      <c r="T35" s="148">
        <f>S35/R35*100%-100%</f>
        <v>1.4759327163727374</v>
      </c>
      <c r="U35" s="147">
        <f>SUM(U8:U34)</f>
        <v>100437</v>
      </c>
      <c r="V35" s="147">
        <f>SUM(V8:V34)</f>
        <v>191050</v>
      </c>
      <c r="W35" s="149">
        <f>V35/U35*100%-100%</f>
        <v>0.9021874408833399</v>
      </c>
      <c r="X35" s="146">
        <f>O35+R35+U35</f>
        <v>332664</v>
      </c>
      <c r="Y35" s="147">
        <f>P35+S35+V35</f>
        <v>542432</v>
      </c>
      <c r="Z35" s="150">
        <f>Y35/X35*100%-100%</f>
        <v>0.6305701849313421</v>
      </c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</row>
    <row r="36" s="73" customFormat="1" ht="30" customHeight="1"/>
    <row r="37" spans="1:187" s="25" customFormat="1" ht="43.5" customHeight="1">
      <c r="A37" s="269" t="s">
        <v>113</v>
      </c>
      <c r="B37" s="269"/>
      <c r="C37" s="400" t="s">
        <v>111</v>
      </c>
      <c r="D37" s="400"/>
      <c r="E37" s="400"/>
      <c r="F37" s="422" t="s">
        <v>0</v>
      </c>
      <c r="G37" s="400" t="s">
        <v>122</v>
      </c>
      <c r="H37" s="400"/>
      <c r="I37" s="400"/>
      <c r="J37" s="400"/>
      <c r="K37" s="400"/>
      <c r="L37" s="400"/>
      <c r="N37" s="269" t="s">
        <v>112</v>
      </c>
      <c r="O37" s="269"/>
      <c r="P37" s="269"/>
      <c r="Q37" s="400" t="s">
        <v>111</v>
      </c>
      <c r="R37" s="400"/>
      <c r="S37" s="400"/>
      <c r="T37" s="280" t="s">
        <v>0</v>
      </c>
      <c r="U37" s="407" t="s">
        <v>123</v>
      </c>
      <c r="V37" s="408"/>
      <c r="W37" s="408"/>
      <c r="X37" s="408"/>
      <c r="Y37" s="408"/>
      <c r="Z37" s="409"/>
      <c r="AA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</row>
    <row r="38" spans="1:187" s="25" customFormat="1" ht="33.75" customHeight="1">
      <c r="A38" s="269"/>
      <c r="B38" s="269"/>
      <c r="C38" s="400"/>
      <c r="D38" s="400"/>
      <c r="E38" s="400"/>
      <c r="F38" s="422"/>
      <c r="G38" s="399" t="s">
        <v>11</v>
      </c>
      <c r="H38" s="399"/>
      <c r="I38" s="399"/>
      <c r="J38" s="399" t="s">
        <v>13</v>
      </c>
      <c r="K38" s="399"/>
      <c r="L38" s="399"/>
      <c r="N38" s="269"/>
      <c r="O38" s="269"/>
      <c r="P38" s="269"/>
      <c r="Q38" s="400"/>
      <c r="R38" s="400"/>
      <c r="S38" s="400"/>
      <c r="T38" s="423"/>
      <c r="U38" s="419" t="s">
        <v>79</v>
      </c>
      <c r="V38" s="420"/>
      <c r="W38" s="421"/>
      <c r="X38" s="419" t="s">
        <v>10</v>
      </c>
      <c r="Y38" s="420"/>
      <c r="Z38" s="421"/>
      <c r="AA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</row>
    <row r="39" spans="1:187" s="25" customFormat="1" ht="33.75" customHeight="1">
      <c r="A39" s="269"/>
      <c r="B39" s="269"/>
      <c r="C39" s="400"/>
      <c r="D39" s="400"/>
      <c r="E39" s="400"/>
      <c r="F39" s="422"/>
      <c r="G39" s="77">
        <v>2022</v>
      </c>
      <c r="H39" s="77">
        <v>2023</v>
      </c>
      <c r="I39" s="205" t="s">
        <v>214</v>
      </c>
      <c r="J39" s="83">
        <v>2022</v>
      </c>
      <c r="K39" s="83">
        <v>2023</v>
      </c>
      <c r="L39" s="205" t="s">
        <v>214</v>
      </c>
      <c r="N39" s="269"/>
      <c r="O39" s="269"/>
      <c r="P39" s="269"/>
      <c r="Q39" s="400"/>
      <c r="R39" s="400"/>
      <c r="S39" s="400"/>
      <c r="T39" s="281"/>
      <c r="U39" s="78">
        <v>2022</v>
      </c>
      <c r="V39" s="78">
        <v>2023</v>
      </c>
      <c r="W39" s="205" t="s">
        <v>214</v>
      </c>
      <c r="X39" s="84">
        <v>2022</v>
      </c>
      <c r="Y39" s="84">
        <v>2023</v>
      </c>
      <c r="Z39" s="205" t="s">
        <v>214</v>
      </c>
      <c r="AA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</row>
    <row r="40" spans="1:187" s="25" customFormat="1" ht="15" customHeight="1" thickBot="1">
      <c r="A40" s="410" t="s">
        <v>2</v>
      </c>
      <c r="B40" s="410"/>
      <c r="C40" s="406" t="s">
        <v>3</v>
      </c>
      <c r="D40" s="406"/>
      <c r="E40" s="406"/>
      <c r="F40" s="201" t="s">
        <v>110</v>
      </c>
      <c r="G40" s="204">
        <v>1</v>
      </c>
      <c r="H40" s="204">
        <v>2</v>
      </c>
      <c r="I40" s="204">
        <v>3</v>
      </c>
      <c r="J40" s="204">
        <v>4</v>
      </c>
      <c r="K40" s="204">
        <v>5</v>
      </c>
      <c r="L40" s="204">
        <v>6</v>
      </c>
      <c r="N40" s="410" t="s">
        <v>2</v>
      </c>
      <c r="O40" s="410"/>
      <c r="P40" s="410"/>
      <c r="Q40" s="406" t="s">
        <v>3</v>
      </c>
      <c r="R40" s="406"/>
      <c r="S40" s="406"/>
      <c r="T40" s="201" t="s">
        <v>110</v>
      </c>
      <c r="U40" s="204">
        <v>1</v>
      </c>
      <c r="V40" s="204">
        <v>2</v>
      </c>
      <c r="W40" s="204">
        <v>3</v>
      </c>
      <c r="X40" s="204">
        <v>4</v>
      </c>
      <c r="Y40" s="204">
        <v>5</v>
      </c>
      <c r="Z40" s="204">
        <v>6</v>
      </c>
      <c r="AA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</row>
    <row r="41" spans="1:187" s="25" customFormat="1" ht="12.75">
      <c r="A41" s="355" t="s">
        <v>107</v>
      </c>
      <c r="B41" s="356"/>
      <c r="C41" s="376" t="s">
        <v>57</v>
      </c>
      <c r="D41" s="376"/>
      <c r="E41" s="376"/>
      <c r="F41" s="211">
        <v>1</v>
      </c>
      <c r="G41" s="217">
        <f>F29</f>
        <v>3961</v>
      </c>
      <c r="H41" s="217">
        <f>G29</f>
        <v>13891</v>
      </c>
      <c r="I41" s="218">
        <f>H41/G41*100%-100%</f>
        <v>2.506942691239586</v>
      </c>
      <c r="J41" s="424">
        <f>R29</f>
        <v>1658</v>
      </c>
      <c r="K41" s="424">
        <f>S29</f>
        <v>7437</v>
      </c>
      <c r="L41" s="428">
        <f>K41/J41*100%-100%</f>
        <v>3.4855247285886612</v>
      </c>
      <c r="N41" s="361" t="s">
        <v>101</v>
      </c>
      <c r="O41" s="362"/>
      <c r="P41" s="363"/>
      <c r="Q41" s="376" t="s">
        <v>27</v>
      </c>
      <c r="R41" s="376"/>
      <c r="S41" s="376"/>
      <c r="T41" s="211">
        <v>1</v>
      </c>
      <c r="U41" s="217">
        <f>I12</f>
        <v>7619</v>
      </c>
      <c r="V41" s="217">
        <f>J12</f>
        <v>16011</v>
      </c>
      <c r="W41" s="218">
        <f>V41/U41*100%-100%</f>
        <v>1.1014568841055254</v>
      </c>
      <c r="X41" s="424">
        <f>U12</f>
        <v>6712</v>
      </c>
      <c r="Y41" s="424">
        <f>V12</f>
        <v>11727</v>
      </c>
      <c r="Z41" s="428">
        <f>Y41/X41*100%-100%</f>
        <v>0.7471692491060786</v>
      </c>
      <c r="AA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</row>
    <row r="42" spans="1:187" s="25" customFormat="1" ht="13.5" thickBot="1">
      <c r="A42" s="357"/>
      <c r="B42" s="358"/>
      <c r="C42" s="391" t="s">
        <v>27</v>
      </c>
      <c r="D42" s="391"/>
      <c r="E42" s="391"/>
      <c r="F42" s="212">
        <v>2</v>
      </c>
      <c r="G42" s="219">
        <f>F12</f>
        <v>1700</v>
      </c>
      <c r="H42" s="219">
        <f>G12</f>
        <v>3548</v>
      </c>
      <c r="I42" s="220">
        <f>H42/G42*100%-100%</f>
        <v>1.0870588235294116</v>
      </c>
      <c r="J42" s="425"/>
      <c r="K42" s="425"/>
      <c r="L42" s="429"/>
      <c r="N42" s="364"/>
      <c r="O42" s="365"/>
      <c r="P42" s="366"/>
      <c r="Q42" s="392" t="s">
        <v>41</v>
      </c>
      <c r="R42" s="392"/>
      <c r="S42" s="392"/>
      <c r="T42" s="213">
        <v>2</v>
      </c>
      <c r="U42" s="221">
        <f>I19</f>
        <v>2871</v>
      </c>
      <c r="V42" s="221">
        <f>J19</f>
        <v>4096</v>
      </c>
      <c r="W42" s="222">
        <f>V42/U42*100%-100%</f>
        <v>0.42668059909439227</v>
      </c>
      <c r="X42" s="426"/>
      <c r="Y42" s="426"/>
      <c r="Z42" s="430"/>
      <c r="AA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</row>
    <row r="43" spans="1:187" s="25" customFormat="1" ht="12.75">
      <c r="A43" s="357"/>
      <c r="B43" s="358"/>
      <c r="C43" s="391" t="s">
        <v>41</v>
      </c>
      <c r="D43" s="391"/>
      <c r="E43" s="391"/>
      <c r="F43" s="212">
        <v>3</v>
      </c>
      <c r="G43" s="219">
        <f>F19</f>
        <v>441</v>
      </c>
      <c r="H43" s="219">
        <f>G19</f>
        <v>1100</v>
      </c>
      <c r="I43" s="220">
        <f>H43/G43*100%-100%</f>
        <v>1.4943310657596371</v>
      </c>
      <c r="J43" s="425"/>
      <c r="K43" s="425"/>
      <c r="L43" s="429"/>
      <c r="N43" s="361" t="s">
        <v>99</v>
      </c>
      <c r="O43" s="362"/>
      <c r="P43" s="363"/>
      <c r="Q43" s="376" t="s">
        <v>57</v>
      </c>
      <c r="R43" s="376"/>
      <c r="S43" s="376"/>
      <c r="T43" s="211">
        <v>3</v>
      </c>
      <c r="U43" s="217">
        <f>I29</f>
        <v>14532</v>
      </c>
      <c r="V43" s="217">
        <f>J29</f>
        <v>42346</v>
      </c>
      <c r="W43" s="218">
        <f>V43/U43*100%-100%</f>
        <v>1.9139829342141481</v>
      </c>
      <c r="X43" s="424">
        <f>U29</f>
        <v>8535</v>
      </c>
      <c r="Y43" s="424">
        <f>V29</f>
        <v>31220</v>
      </c>
      <c r="Z43" s="428">
        <f>Y43/X43*100%-100%</f>
        <v>2.6578793204452253</v>
      </c>
      <c r="AA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</row>
    <row r="44" spans="1:187" s="25" customFormat="1" ht="13.5" thickBot="1">
      <c r="A44" s="359"/>
      <c r="B44" s="360"/>
      <c r="C44" s="392" t="s">
        <v>49</v>
      </c>
      <c r="D44" s="392"/>
      <c r="E44" s="392"/>
      <c r="F44" s="213">
        <v>4</v>
      </c>
      <c r="G44" s="221">
        <f>F25</f>
        <v>2468</v>
      </c>
      <c r="H44" s="221">
        <f>G25</f>
        <v>4218</v>
      </c>
      <c r="I44" s="222">
        <f>H44/G44*100%-100%</f>
        <v>0.7090761750405186</v>
      </c>
      <c r="J44" s="426"/>
      <c r="K44" s="426"/>
      <c r="L44" s="430"/>
      <c r="N44" s="367"/>
      <c r="O44" s="427"/>
      <c r="P44" s="369"/>
      <c r="Q44" s="391" t="s">
        <v>49</v>
      </c>
      <c r="R44" s="391"/>
      <c r="S44" s="391"/>
      <c r="T44" s="212">
        <v>4</v>
      </c>
      <c r="U44" s="219">
        <f>I25</f>
        <v>12318</v>
      </c>
      <c r="V44" s="219">
        <f>J25</f>
        <v>23369</v>
      </c>
      <c r="W44" s="220">
        <f>V44/U44*100%-100%</f>
        <v>0.8971423932456568</v>
      </c>
      <c r="X44" s="425"/>
      <c r="Y44" s="425"/>
      <c r="Z44" s="429"/>
      <c r="AA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</row>
    <row r="45" spans="1:187" s="25" customFormat="1" ht="13.5" thickBot="1">
      <c r="A45" s="333" t="s">
        <v>104</v>
      </c>
      <c r="B45" s="334"/>
      <c r="C45" s="376" t="s">
        <v>25</v>
      </c>
      <c r="D45" s="376"/>
      <c r="E45" s="376"/>
      <c r="F45" s="211">
        <v>5</v>
      </c>
      <c r="G45" s="217">
        <f>F11</f>
        <v>8194</v>
      </c>
      <c r="H45" s="217">
        <f>G11</f>
        <v>14451</v>
      </c>
      <c r="I45" s="218">
        <f>H45/G45*100%-100%</f>
        <v>0.763607517695875</v>
      </c>
      <c r="J45" s="424">
        <f>R11</f>
        <v>2989</v>
      </c>
      <c r="K45" s="424">
        <f>S11</f>
        <v>6390</v>
      </c>
      <c r="L45" s="428">
        <f>K45/J45*100%-100%</f>
        <v>1.1378387420541989</v>
      </c>
      <c r="N45" s="364"/>
      <c r="O45" s="365"/>
      <c r="P45" s="366"/>
      <c r="Q45" s="392" t="s">
        <v>53</v>
      </c>
      <c r="R45" s="392"/>
      <c r="S45" s="392"/>
      <c r="T45" s="213">
        <v>5</v>
      </c>
      <c r="U45" s="221">
        <f>I27</f>
        <v>10153</v>
      </c>
      <c r="V45" s="221">
        <f>J27</f>
        <v>18368</v>
      </c>
      <c r="W45" s="222">
        <f>V45/U45*100%-100%</f>
        <v>0.809120457007781</v>
      </c>
      <c r="X45" s="426"/>
      <c r="Y45" s="426"/>
      <c r="Z45" s="430"/>
      <c r="AA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</row>
    <row r="46" spans="1:187" s="25" customFormat="1" ht="12.75">
      <c r="A46" s="335"/>
      <c r="B46" s="272"/>
      <c r="C46" s="391" t="s">
        <v>33</v>
      </c>
      <c r="D46" s="391"/>
      <c r="E46" s="391"/>
      <c r="F46" s="212">
        <v>6</v>
      </c>
      <c r="G46" s="219">
        <f>F15</f>
        <v>4430</v>
      </c>
      <c r="H46" s="219">
        <f>G15</f>
        <v>11686</v>
      </c>
      <c r="I46" s="220">
        <f>H46/G46*100%-100%</f>
        <v>1.637923250564334</v>
      </c>
      <c r="J46" s="425"/>
      <c r="K46" s="425"/>
      <c r="L46" s="429"/>
      <c r="N46" s="370" t="s">
        <v>97</v>
      </c>
      <c r="O46" s="371"/>
      <c r="P46" s="372"/>
      <c r="Q46" s="340" t="s">
        <v>25</v>
      </c>
      <c r="R46" s="340"/>
      <c r="S46" s="340"/>
      <c r="T46" s="211">
        <v>6</v>
      </c>
      <c r="U46" s="217">
        <f>I11</f>
        <v>25484</v>
      </c>
      <c r="V46" s="217">
        <f>J11</f>
        <v>45036</v>
      </c>
      <c r="W46" s="218">
        <f>V46/U46*100%-100%</f>
        <v>0.7672264950557213</v>
      </c>
      <c r="X46" s="424">
        <f>U11</f>
        <v>18412</v>
      </c>
      <c r="Y46" s="424">
        <f>V11</f>
        <v>21406</v>
      </c>
      <c r="Z46" s="428">
        <f>Y46/X46*100%-100%</f>
        <v>0.16261134043015435</v>
      </c>
      <c r="AA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</row>
    <row r="47" spans="1:187" s="25" customFormat="1" ht="13.5" thickBot="1">
      <c r="A47" s="336"/>
      <c r="B47" s="294"/>
      <c r="C47" s="392" t="s">
        <v>39</v>
      </c>
      <c r="D47" s="392"/>
      <c r="E47" s="392"/>
      <c r="F47" s="213">
        <v>7</v>
      </c>
      <c r="G47" s="221">
        <f>F18</f>
        <v>1130</v>
      </c>
      <c r="H47" s="221">
        <f>G18</f>
        <v>3332</v>
      </c>
      <c r="I47" s="222">
        <f>H47/G47*100%-100%</f>
        <v>1.9486725663716813</v>
      </c>
      <c r="J47" s="426"/>
      <c r="K47" s="426"/>
      <c r="L47" s="430"/>
      <c r="N47" s="373"/>
      <c r="O47" s="433"/>
      <c r="P47" s="375"/>
      <c r="Q47" s="341" t="s">
        <v>33</v>
      </c>
      <c r="R47" s="341"/>
      <c r="S47" s="341"/>
      <c r="T47" s="212">
        <v>7</v>
      </c>
      <c r="U47" s="219">
        <f>I15</f>
        <v>9050</v>
      </c>
      <c r="V47" s="219">
        <f>J15</f>
        <v>14291</v>
      </c>
      <c r="W47" s="220">
        <f>V47/U47*100%-100%</f>
        <v>0.5791160220994476</v>
      </c>
      <c r="X47" s="425"/>
      <c r="Y47" s="425"/>
      <c r="Z47" s="429"/>
      <c r="AA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</row>
    <row r="48" spans="1:187" s="25" customFormat="1" ht="13.5" thickBot="1">
      <c r="A48" s="355" t="s">
        <v>109</v>
      </c>
      <c r="B48" s="356"/>
      <c r="C48" s="376" t="s">
        <v>71</v>
      </c>
      <c r="D48" s="376"/>
      <c r="E48" s="376"/>
      <c r="F48" s="211">
        <v>8</v>
      </c>
      <c r="G48" s="162"/>
      <c r="H48" s="162"/>
      <c r="I48" s="223"/>
      <c r="J48" s="327"/>
      <c r="K48" s="327"/>
      <c r="L48" s="431"/>
      <c r="N48" s="373"/>
      <c r="O48" s="433"/>
      <c r="P48" s="375"/>
      <c r="Q48" s="342" t="s">
        <v>39</v>
      </c>
      <c r="R48" s="342"/>
      <c r="S48" s="342"/>
      <c r="T48" s="214">
        <v>8</v>
      </c>
      <c r="U48" s="225">
        <f>I18</f>
        <v>8211</v>
      </c>
      <c r="V48" s="225">
        <f>J18</f>
        <v>13450</v>
      </c>
      <c r="W48" s="226">
        <f>V48/U48*100%-100%</f>
        <v>0.6380465229570089</v>
      </c>
      <c r="X48" s="426"/>
      <c r="Y48" s="426"/>
      <c r="Z48" s="430"/>
      <c r="AA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</row>
    <row r="49" spans="1:187" s="25" customFormat="1" ht="13.5" thickBot="1">
      <c r="A49" s="359"/>
      <c r="B49" s="360"/>
      <c r="C49" s="390" t="s">
        <v>19</v>
      </c>
      <c r="D49" s="390"/>
      <c r="E49" s="390"/>
      <c r="F49" s="213">
        <v>9</v>
      </c>
      <c r="G49" s="160"/>
      <c r="H49" s="160"/>
      <c r="I49" s="224"/>
      <c r="J49" s="328"/>
      <c r="K49" s="328"/>
      <c r="L49" s="432"/>
      <c r="N49" s="355" t="s">
        <v>102</v>
      </c>
      <c r="O49" s="356"/>
      <c r="P49" s="356"/>
      <c r="Q49" s="376" t="s">
        <v>71</v>
      </c>
      <c r="R49" s="376"/>
      <c r="S49" s="376"/>
      <c r="T49" s="211">
        <v>9</v>
      </c>
      <c r="U49" s="162"/>
      <c r="V49" s="162"/>
      <c r="W49" s="223"/>
      <c r="X49" s="327"/>
      <c r="Y49" s="327"/>
      <c r="Z49" s="329"/>
      <c r="AA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17"/>
      <c r="FY49" s="117"/>
      <c r="FZ49" s="117"/>
      <c r="GA49" s="117"/>
      <c r="GB49" s="117"/>
      <c r="GC49" s="117"/>
      <c r="GD49" s="117"/>
      <c r="GE49" s="117"/>
    </row>
    <row r="50" spans="1:187" s="25" customFormat="1" ht="13.5" thickBot="1">
      <c r="A50" s="355" t="s">
        <v>108</v>
      </c>
      <c r="B50" s="356"/>
      <c r="C50" s="376" t="s">
        <v>47</v>
      </c>
      <c r="D50" s="376"/>
      <c r="E50" s="376"/>
      <c r="F50" s="211">
        <v>10</v>
      </c>
      <c r="G50" s="217">
        <f>F24</f>
        <v>5816</v>
      </c>
      <c r="H50" s="217">
        <f>G24</f>
        <v>15911</v>
      </c>
      <c r="I50" s="218">
        <f>H50/G50*100%-100%</f>
        <v>1.7357290233837688</v>
      </c>
      <c r="J50" s="424">
        <f>R24</f>
        <v>1298</v>
      </c>
      <c r="K50" s="424">
        <f>S24</f>
        <v>4421</v>
      </c>
      <c r="L50" s="428">
        <f>K50/J50*100%-100%</f>
        <v>2.406009244992296</v>
      </c>
      <c r="N50" s="359"/>
      <c r="O50" s="360"/>
      <c r="P50" s="360"/>
      <c r="Q50" s="390" t="s">
        <v>19</v>
      </c>
      <c r="R50" s="390"/>
      <c r="S50" s="390"/>
      <c r="T50" s="213">
        <v>10</v>
      </c>
      <c r="U50" s="160"/>
      <c r="V50" s="160"/>
      <c r="W50" s="160"/>
      <c r="X50" s="328"/>
      <c r="Y50" s="328"/>
      <c r="Z50" s="330"/>
      <c r="AA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117"/>
      <c r="FI50" s="117"/>
      <c r="FJ50" s="117"/>
      <c r="FK50" s="117"/>
      <c r="FL50" s="117"/>
      <c r="FM50" s="117"/>
      <c r="FN50" s="117"/>
      <c r="FO50" s="117"/>
      <c r="FP50" s="117"/>
      <c r="FQ50" s="117"/>
      <c r="FR50" s="117"/>
      <c r="FS50" s="117"/>
      <c r="FT50" s="117"/>
      <c r="FU50" s="117"/>
      <c r="FV50" s="117"/>
      <c r="FW50" s="117"/>
      <c r="FX50" s="117"/>
      <c r="FY50" s="117"/>
      <c r="FZ50" s="117"/>
      <c r="GA50" s="117"/>
      <c r="GB50" s="117"/>
      <c r="GC50" s="117"/>
      <c r="GD50" s="117"/>
      <c r="GE50" s="117"/>
    </row>
    <row r="51" spans="1:187" s="25" customFormat="1" ht="12.75">
      <c r="A51" s="357"/>
      <c r="B51" s="358"/>
      <c r="C51" s="391" t="s">
        <v>45</v>
      </c>
      <c r="D51" s="391"/>
      <c r="E51" s="391"/>
      <c r="F51" s="212">
        <v>11</v>
      </c>
      <c r="G51" s="219">
        <f>F23</f>
        <v>1057</v>
      </c>
      <c r="H51" s="219">
        <f>G23</f>
        <v>4718</v>
      </c>
      <c r="I51" s="220">
        <f>H51/G51*100%-100%</f>
        <v>3.4635761589403975</v>
      </c>
      <c r="J51" s="425"/>
      <c r="K51" s="425"/>
      <c r="L51" s="429"/>
      <c r="N51" s="367" t="s">
        <v>100</v>
      </c>
      <c r="O51" s="427"/>
      <c r="P51" s="369"/>
      <c r="Q51" s="386" t="s">
        <v>47</v>
      </c>
      <c r="R51" s="387"/>
      <c r="S51" s="388"/>
      <c r="T51" s="215">
        <v>11</v>
      </c>
      <c r="U51" s="227">
        <f>I24</f>
        <v>24545</v>
      </c>
      <c r="V51" s="227">
        <f>J24</f>
        <v>46546</v>
      </c>
      <c r="W51" s="228">
        <f>V51/U51*100%-100%</f>
        <v>0.8963536361784477</v>
      </c>
      <c r="X51" s="424">
        <f>U24</f>
        <v>8305</v>
      </c>
      <c r="Y51" s="424">
        <f>V24</f>
        <v>20402</v>
      </c>
      <c r="Z51" s="428">
        <f>Y51/X51*100%-100%</f>
        <v>1.4565924142083082</v>
      </c>
      <c r="AA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  <c r="FW51" s="117"/>
      <c r="FX51" s="117"/>
      <c r="FY51" s="117"/>
      <c r="FZ51" s="117"/>
      <c r="GA51" s="117"/>
      <c r="GB51" s="117"/>
      <c r="GC51" s="117"/>
      <c r="GD51" s="117"/>
      <c r="GE51" s="117"/>
    </row>
    <row r="52" spans="1:187" s="25" customFormat="1" ht="13.5" thickBot="1">
      <c r="A52" s="359"/>
      <c r="B52" s="360"/>
      <c r="C52" s="392" t="s">
        <v>59</v>
      </c>
      <c r="D52" s="392"/>
      <c r="E52" s="392"/>
      <c r="F52" s="213">
        <v>12</v>
      </c>
      <c r="G52" s="221"/>
      <c r="H52" s="221"/>
      <c r="I52" s="224"/>
      <c r="J52" s="426"/>
      <c r="K52" s="426"/>
      <c r="L52" s="430"/>
      <c r="N52" s="367"/>
      <c r="O52" s="427"/>
      <c r="P52" s="369"/>
      <c r="Q52" s="343" t="s">
        <v>45</v>
      </c>
      <c r="R52" s="344"/>
      <c r="S52" s="345"/>
      <c r="T52" s="212">
        <v>12</v>
      </c>
      <c r="U52" s="219">
        <f>I23</f>
        <v>6910</v>
      </c>
      <c r="V52" s="219">
        <f>J23</f>
        <v>17884</v>
      </c>
      <c r="W52" s="229"/>
      <c r="X52" s="425"/>
      <c r="Y52" s="425"/>
      <c r="Z52" s="429"/>
      <c r="AA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117"/>
      <c r="GE52" s="117"/>
    </row>
    <row r="53" spans="1:187" s="25" customFormat="1" ht="13.5" thickBot="1">
      <c r="A53" s="333" t="s">
        <v>103</v>
      </c>
      <c r="B53" s="334"/>
      <c r="C53" s="340" t="s">
        <v>69</v>
      </c>
      <c r="D53" s="340"/>
      <c r="E53" s="340"/>
      <c r="F53" s="211">
        <v>13</v>
      </c>
      <c r="G53" s="217">
        <f>F21</f>
        <v>18391</v>
      </c>
      <c r="H53" s="217">
        <f>G21</f>
        <v>36929</v>
      </c>
      <c r="I53" s="218">
        <f>H53/G53*100%-100%</f>
        <v>1.0079930400739494</v>
      </c>
      <c r="J53" s="424">
        <f>R21</f>
        <v>7359</v>
      </c>
      <c r="K53" s="424">
        <f>S21</f>
        <v>16955</v>
      </c>
      <c r="L53" s="428">
        <f>K53/J53*100%-100%</f>
        <v>1.3039815192281559</v>
      </c>
      <c r="N53" s="364"/>
      <c r="O53" s="365"/>
      <c r="P53" s="366"/>
      <c r="Q53" s="352" t="s">
        <v>59</v>
      </c>
      <c r="R53" s="353"/>
      <c r="S53" s="354"/>
      <c r="T53" s="213">
        <v>13</v>
      </c>
      <c r="U53" s="160"/>
      <c r="V53" s="221"/>
      <c r="W53" s="224"/>
      <c r="X53" s="426"/>
      <c r="Y53" s="426"/>
      <c r="Z53" s="430"/>
      <c r="AA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</row>
    <row r="54" spans="1:206" s="143" customFormat="1" ht="12.75" customHeight="1">
      <c r="A54" s="335"/>
      <c r="B54" s="272"/>
      <c r="C54" s="341" t="s">
        <v>37</v>
      </c>
      <c r="D54" s="341"/>
      <c r="E54" s="341"/>
      <c r="F54" s="212">
        <v>14</v>
      </c>
      <c r="G54" s="219">
        <f>F17</f>
        <v>5277</v>
      </c>
      <c r="H54" s="219">
        <f>G17</f>
        <v>11222</v>
      </c>
      <c r="I54" s="220">
        <f>H54/G54*100%-100%</f>
        <v>1.126587075990146</v>
      </c>
      <c r="J54" s="425"/>
      <c r="K54" s="425"/>
      <c r="L54" s="429"/>
      <c r="N54" s="370" t="s">
        <v>95</v>
      </c>
      <c r="O54" s="371"/>
      <c r="P54" s="372"/>
      <c r="Q54" s="380" t="s">
        <v>69</v>
      </c>
      <c r="R54" s="381"/>
      <c r="S54" s="382"/>
      <c r="T54" s="211">
        <v>14</v>
      </c>
      <c r="U54" s="217">
        <f>I21</f>
        <v>22617</v>
      </c>
      <c r="V54" s="217"/>
      <c r="W54" s="218"/>
      <c r="X54" s="424">
        <f>U21</f>
        <v>24936</v>
      </c>
      <c r="Y54" s="424">
        <f>V21</f>
        <v>23451</v>
      </c>
      <c r="Z54" s="428">
        <f>Y54/X54*100%-100%</f>
        <v>-0.05955245428296441</v>
      </c>
      <c r="AA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</row>
    <row r="55" spans="1:206" s="25" customFormat="1" ht="12.75">
      <c r="A55" s="335"/>
      <c r="B55" s="272"/>
      <c r="C55" s="391" t="s">
        <v>53</v>
      </c>
      <c r="D55" s="391"/>
      <c r="E55" s="391"/>
      <c r="F55" s="212" t="s">
        <v>46</v>
      </c>
      <c r="G55" s="219">
        <f>F27</f>
        <v>1680</v>
      </c>
      <c r="H55" s="219">
        <f>G27</f>
        <v>5094</v>
      </c>
      <c r="I55" s="220">
        <f aca="true" t="shared" si="0" ref="I42:I67">H55/G55*100%-100%</f>
        <v>2.032142857142857</v>
      </c>
      <c r="J55" s="425"/>
      <c r="K55" s="425"/>
      <c r="L55" s="429"/>
      <c r="N55" s="373"/>
      <c r="O55" s="433"/>
      <c r="P55" s="375"/>
      <c r="Q55" s="383" t="s">
        <v>37</v>
      </c>
      <c r="R55" s="384"/>
      <c r="S55" s="385"/>
      <c r="T55" s="212" t="s">
        <v>46</v>
      </c>
      <c r="U55" s="219">
        <f>I17</f>
        <v>13629</v>
      </c>
      <c r="V55" s="219">
        <f>J17</f>
        <v>62469</v>
      </c>
      <c r="W55" s="220">
        <f aca="true" t="shared" si="1" ref="W42:W67">V55/U55*100%-100%</f>
        <v>3.583535108958838</v>
      </c>
      <c r="X55" s="425"/>
      <c r="Y55" s="425"/>
      <c r="Z55" s="429"/>
      <c r="AA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43"/>
      <c r="EG55" s="143"/>
      <c r="EH55" s="143"/>
      <c r="EI55" s="143"/>
      <c r="EJ55" s="143"/>
      <c r="EK55" s="143"/>
      <c r="EL55" s="143"/>
      <c r="EM55" s="143"/>
      <c r="EN55" s="143"/>
      <c r="EO55" s="143"/>
      <c r="EP55" s="143"/>
      <c r="EQ55" s="143"/>
      <c r="ER55" s="143"/>
      <c r="ES55" s="143"/>
      <c r="ET55" s="143"/>
      <c r="EU55" s="143"/>
      <c r="EV55" s="143"/>
      <c r="EW55" s="143"/>
      <c r="EX55" s="143"/>
      <c r="EY55" s="143"/>
      <c r="EZ55" s="143"/>
      <c r="FA55" s="143"/>
      <c r="FB55" s="143"/>
      <c r="FC55" s="143"/>
      <c r="FD55" s="143"/>
      <c r="FE55" s="143"/>
      <c r="FF55" s="143"/>
      <c r="FG55" s="143"/>
      <c r="FH55" s="143"/>
      <c r="FI55" s="143"/>
      <c r="FJ55" s="143"/>
      <c r="FK55" s="143"/>
      <c r="FL55" s="143"/>
      <c r="FM55" s="143"/>
      <c r="FN55" s="143"/>
      <c r="FO55" s="143"/>
      <c r="FP55" s="143"/>
      <c r="FQ55" s="143"/>
      <c r="FR55" s="143"/>
      <c r="FS55" s="143"/>
      <c r="FT55" s="143"/>
      <c r="FU55" s="143"/>
      <c r="FV55" s="143"/>
      <c r="FW55" s="143"/>
      <c r="FX55" s="143"/>
      <c r="FY55" s="143"/>
      <c r="FZ55" s="143"/>
      <c r="GA55" s="143"/>
      <c r="GB55" s="143"/>
      <c r="GC55" s="143"/>
      <c r="GD55" s="143"/>
      <c r="GE55" s="143"/>
      <c r="GF55" s="143"/>
      <c r="GG55" s="143"/>
      <c r="GH55" s="143"/>
      <c r="GI55" s="143"/>
      <c r="GJ55" s="143"/>
      <c r="GK55" s="143"/>
      <c r="GL55" s="143"/>
      <c r="GM55" s="143"/>
      <c r="GN55" s="143"/>
      <c r="GO55" s="143"/>
      <c r="GP55" s="143"/>
      <c r="GQ55" s="143"/>
      <c r="GR55" s="143"/>
      <c r="GS55" s="143"/>
      <c r="GT55" s="143"/>
      <c r="GU55" s="143"/>
      <c r="GV55" s="143"/>
      <c r="GW55" s="143"/>
      <c r="GX55" s="143"/>
    </row>
    <row r="56" spans="1:26" ht="12.75">
      <c r="A56" s="335"/>
      <c r="B56" s="272"/>
      <c r="C56" s="391" t="s">
        <v>63</v>
      </c>
      <c r="D56" s="391"/>
      <c r="E56" s="391"/>
      <c r="F56" s="212" t="s">
        <v>48</v>
      </c>
      <c r="G56" s="219">
        <f>F32</f>
        <v>2473</v>
      </c>
      <c r="H56" s="219">
        <f>G32</f>
        <v>7489</v>
      </c>
      <c r="I56" s="220">
        <f t="shared" si="0"/>
        <v>2.028305701577032</v>
      </c>
      <c r="J56" s="425"/>
      <c r="K56" s="425"/>
      <c r="L56" s="429"/>
      <c r="N56" s="373"/>
      <c r="O56" s="433"/>
      <c r="P56" s="375"/>
      <c r="Q56" s="383" t="s">
        <v>63</v>
      </c>
      <c r="R56" s="384"/>
      <c r="S56" s="385"/>
      <c r="T56" s="212" t="s">
        <v>48</v>
      </c>
      <c r="U56" s="219">
        <f>I32</f>
        <v>7934</v>
      </c>
      <c r="V56" s="219">
        <f>J32</f>
        <v>16222</v>
      </c>
      <c r="W56" s="220">
        <f t="shared" si="1"/>
        <v>1.044618099319385</v>
      </c>
      <c r="X56" s="425"/>
      <c r="Y56" s="425"/>
      <c r="Z56" s="429"/>
    </row>
    <row r="57" spans="1:26" ht="13.5" thickBot="1">
      <c r="A57" s="336"/>
      <c r="B57" s="294"/>
      <c r="C57" s="392" t="s">
        <v>67</v>
      </c>
      <c r="D57" s="392"/>
      <c r="E57" s="392"/>
      <c r="F57" s="213" t="s">
        <v>50</v>
      </c>
      <c r="G57" s="221">
        <f>F34</f>
        <v>1863</v>
      </c>
      <c r="H57" s="221">
        <f>G34</f>
        <v>3383</v>
      </c>
      <c r="I57" s="222">
        <f t="shared" si="0"/>
        <v>0.8158883521202362</v>
      </c>
      <c r="J57" s="426"/>
      <c r="K57" s="426"/>
      <c r="L57" s="430"/>
      <c r="N57" s="377"/>
      <c r="O57" s="378"/>
      <c r="P57" s="379"/>
      <c r="Q57" s="349" t="s">
        <v>67</v>
      </c>
      <c r="R57" s="350"/>
      <c r="S57" s="351"/>
      <c r="T57" s="213" t="s">
        <v>50</v>
      </c>
      <c r="U57" s="221">
        <f>I34</f>
        <v>10744</v>
      </c>
      <c r="V57" s="221">
        <f>J34</f>
        <v>21655</v>
      </c>
      <c r="W57" s="222">
        <f t="shared" si="1"/>
        <v>1.0155435591958302</v>
      </c>
      <c r="X57" s="426"/>
      <c r="Y57" s="426"/>
      <c r="Z57" s="430"/>
    </row>
    <row r="58" spans="1:26" ht="12.75">
      <c r="A58" s="333" t="s">
        <v>106</v>
      </c>
      <c r="B58" s="334"/>
      <c r="C58" s="340" t="s">
        <v>51</v>
      </c>
      <c r="D58" s="340"/>
      <c r="E58" s="340"/>
      <c r="F58" s="211" t="s">
        <v>52</v>
      </c>
      <c r="G58" s="217">
        <f>F26</f>
        <v>2054</v>
      </c>
      <c r="H58" s="217">
        <f>G26</f>
        <v>6266</v>
      </c>
      <c r="I58" s="218">
        <f t="shared" si="0"/>
        <v>2.050632911392405</v>
      </c>
      <c r="J58" s="424">
        <f>R26</f>
        <v>1909</v>
      </c>
      <c r="K58" s="424">
        <f>S26</f>
        <v>3582</v>
      </c>
      <c r="L58" s="428">
        <f>K58/J58*100%-100%</f>
        <v>0.8763750654793085</v>
      </c>
      <c r="N58" s="370" t="s">
        <v>98</v>
      </c>
      <c r="O58" s="371"/>
      <c r="P58" s="372"/>
      <c r="Q58" s="380" t="s">
        <v>21</v>
      </c>
      <c r="R58" s="381"/>
      <c r="S58" s="382"/>
      <c r="T58" s="211" t="s">
        <v>52</v>
      </c>
      <c r="U58" s="217">
        <f>I9</f>
        <v>12131</v>
      </c>
      <c r="V58" s="217">
        <f>J9</f>
        <v>20966</v>
      </c>
      <c r="W58" s="218">
        <f t="shared" si="1"/>
        <v>0.7282993982359245</v>
      </c>
      <c r="X58" s="424">
        <f>U9</f>
        <v>14033</v>
      </c>
      <c r="Y58" s="424">
        <f>V9</f>
        <v>51576</v>
      </c>
      <c r="Z58" s="428">
        <f>Y58/X58*100%-100%</f>
        <v>2.6753367063350675</v>
      </c>
    </row>
    <row r="59" spans="1:26" ht="12.75">
      <c r="A59" s="335"/>
      <c r="B59" s="272"/>
      <c r="C59" s="391" t="s">
        <v>21</v>
      </c>
      <c r="D59" s="391"/>
      <c r="E59" s="391"/>
      <c r="F59" s="212" t="s">
        <v>54</v>
      </c>
      <c r="G59" s="219">
        <f>F9</f>
        <v>2042</v>
      </c>
      <c r="H59" s="219">
        <f>G9</f>
        <v>5742</v>
      </c>
      <c r="I59" s="220">
        <f t="shared" si="0"/>
        <v>1.8119490695396672</v>
      </c>
      <c r="J59" s="425"/>
      <c r="K59" s="425"/>
      <c r="L59" s="429"/>
      <c r="N59" s="373"/>
      <c r="O59" s="433"/>
      <c r="P59" s="375"/>
      <c r="Q59" s="383" t="s">
        <v>29</v>
      </c>
      <c r="R59" s="384"/>
      <c r="S59" s="385"/>
      <c r="T59" s="212" t="s">
        <v>54</v>
      </c>
      <c r="U59" s="219">
        <f>I13</f>
        <v>41902</v>
      </c>
      <c r="V59" s="219">
        <f>J13</f>
        <v>44509</v>
      </c>
      <c r="W59" s="220">
        <f t="shared" si="1"/>
        <v>0.06221660063958767</v>
      </c>
      <c r="X59" s="425"/>
      <c r="Y59" s="425"/>
      <c r="Z59" s="429"/>
    </row>
    <row r="60" spans="1:26" ht="12.75">
      <c r="A60" s="335"/>
      <c r="B60" s="272"/>
      <c r="C60" s="391" t="s">
        <v>23</v>
      </c>
      <c r="D60" s="391"/>
      <c r="E60" s="391"/>
      <c r="F60" s="212" t="s">
        <v>56</v>
      </c>
      <c r="G60" s="219">
        <f>F10</f>
        <v>1452</v>
      </c>
      <c r="H60" s="219">
        <f>G10</f>
        <v>2702</v>
      </c>
      <c r="I60" s="220">
        <f t="shared" si="0"/>
        <v>0.8608815426997245</v>
      </c>
      <c r="J60" s="425"/>
      <c r="K60" s="425"/>
      <c r="L60" s="429"/>
      <c r="N60" s="373"/>
      <c r="O60" s="433"/>
      <c r="P60" s="375"/>
      <c r="Q60" s="343" t="s">
        <v>61</v>
      </c>
      <c r="R60" s="344"/>
      <c r="S60" s="345"/>
      <c r="T60" s="212" t="s">
        <v>56</v>
      </c>
      <c r="U60" s="219">
        <f>I31</f>
        <v>15168</v>
      </c>
      <c r="V60" s="219">
        <f>J31</f>
        <v>23378</v>
      </c>
      <c r="W60" s="220">
        <f t="shared" si="1"/>
        <v>0.5412710970464134</v>
      </c>
      <c r="X60" s="425"/>
      <c r="Y60" s="425"/>
      <c r="Z60" s="429"/>
    </row>
    <row r="61" spans="1:26" ht="13.5" thickBot="1">
      <c r="A61" s="335"/>
      <c r="B61" s="272"/>
      <c r="C61" s="391" t="s">
        <v>29</v>
      </c>
      <c r="D61" s="391"/>
      <c r="E61" s="391"/>
      <c r="F61" s="212" t="s">
        <v>58</v>
      </c>
      <c r="G61" s="219">
        <f>F13</f>
        <v>1927</v>
      </c>
      <c r="H61" s="219">
        <f>G13</f>
        <v>6467</v>
      </c>
      <c r="I61" s="220">
        <f t="shared" si="0"/>
        <v>2.3559937727036844</v>
      </c>
      <c r="J61" s="425"/>
      <c r="K61" s="425"/>
      <c r="L61" s="429"/>
      <c r="N61" s="377"/>
      <c r="O61" s="378"/>
      <c r="P61" s="379"/>
      <c r="Q61" s="352" t="s">
        <v>65</v>
      </c>
      <c r="R61" s="353"/>
      <c r="S61" s="354"/>
      <c r="T61" s="213" t="s">
        <v>58</v>
      </c>
      <c r="U61" s="221">
        <f>I33</f>
        <v>5287</v>
      </c>
      <c r="V61" s="221">
        <f>J33</f>
        <v>8939</v>
      </c>
      <c r="W61" s="222">
        <f t="shared" si="1"/>
        <v>0.6907508984301116</v>
      </c>
      <c r="X61" s="426"/>
      <c r="Y61" s="426"/>
      <c r="Z61" s="430"/>
    </row>
    <row r="62" spans="1:26" ht="13.5" thickBot="1">
      <c r="A62" s="336"/>
      <c r="B62" s="294"/>
      <c r="C62" s="392" t="s">
        <v>61</v>
      </c>
      <c r="D62" s="392"/>
      <c r="E62" s="392"/>
      <c r="F62" s="213" t="s">
        <v>60</v>
      </c>
      <c r="G62" s="221">
        <f>F31</f>
        <v>1557</v>
      </c>
      <c r="H62" s="221">
        <f>G31</f>
        <v>4556</v>
      </c>
      <c r="I62" s="222">
        <f t="shared" si="0"/>
        <v>1.9261400128452153</v>
      </c>
      <c r="J62" s="426"/>
      <c r="K62" s="426"/>
      <c r="L62" s="430"/>
      <c r="N62" s="370" t="s">
        <v>96</v>
      </c>
      <c r="O62" s="371"/>
      <c r="P62" s="372"/>
      <c r="Q62" s="346" t="s">
        <v>43</v>
      </c>
      <c r="R62" s="347"/>
      <c r="S62" s="348"/>
      <c r="T62" s="211" t="s">
        <v>60</v>
      </c>
      <c r="U62" s="217">
        <f>I20</f>
        <v>21495</v>
      </c>
      <c r="V62" s="217">
        <f>J20</f>
        <v>35628</v>
      </c>
      <c r="W62" s="218">
        <f t="shared" si="1"/>
        <v>0.6575017445917655</v>
      </c>
      <c r="X62" s="424">
        <f>U20</f>
        <v>19504</v>
      </c>
      <c r="Y62" s="424">
        <f>V20</f>
        <v>31268</v>
      </c>
      <c r="Z62" s="428">
        <f>Y62/X62*100%-100%</f>
        <v>0.6031583264971287</v>
      </c>
    </row>
    <row r="63" spans="1:26" ht="12.75">
      <c r="A63" s="333" t="s">
        <v>105</v>
      </c>
      <c r="B63" s="334"/>
      <c r="C63" s="376" t="s">
        <v>43</v>
      </c>
      <c r="D63" s="376"/>
      <c r="E63" s="376"/>
      <c r="F63" s="211" t="s">
        <v>62</v>
      </c>
      <c r="G63" s="217">
        <f>F20</f>
        <v>4683</v>
      </c>
      <c r="H63" s="217">
        <f>G20</f>
        <v>8848</v>
      </c>
      <c r="I63" s="218">
        <f t="shared" si="0"/>
        <v>0.8893871449925261</v>
      </c>
      <c r="J63" s="424">
        <f>R20</f>
        <v>1968</v>
      </c>
      <c r="K63" s="424">
        <f>S20</f>
        <v>3754</v>
      </c>
      <c r="L63" s="428">
        <f>K63/J63*100%-100%</f>
        <v>0.907520325203252</v>
      </c>
      <c r="N63" s="373"/>
      <c r="O63" s="433"/>
      <c r="P63" s="375"/>
      <c r="Q63" s="343" t="s">
        <v>23</v>
      </c>
      <c r="R63" s="344"/>
      <c r="S63" s="345"/>
      <c r="T63" s="212" t="s">
        <v>62</v>
      </c>
      <c r="U63" s="219">
        <f>I10</f>
        <v>10418</v>
      </c>
      <c r="V63" s="219">
        <f>J10</f>
        <v>44488</v>
      </c>
      <c r="W63" s="220">
        <f t="shared" si="1"/>
        <v>3.2703014014206184</v>
      </c>
      <c r="X63" s="425"/>
      <c r="Y63" s="425"/>
      <c r="Z63" s="429"/>
    </row>
    <row r="64" spans="1:26" ht="12.75">
      <c r="A64" s="335"/>
      <c r="B64" s="272"/>
      <c r="C64" s="341" t="s">
        <v>31</v>
      </c>
      <c r="D64" s="341"/>
      <c r="E64" s="341"/>
      <c r="F64" s="212" t="s">
        <v>64</v>
      </c>
      <c r="G64" s="219">
        <f>F14</f>
        <v>1556</v>
      </c>
      <c r="H64" s="219">
        <f>G14</f>
        <v>4150</v>
      </c>
      <c r="I64" s="220">
        <f t="shared" si="0"/>
        <v>1.6670951156812341</v>
      </c>
      <c r="J64" s="425"/>
      <c r="K64" s="425"/>
      <c r="L64" s="429"/>
      <c r="N64" s="373"/>
      <c r="O64" s="433"/>
      <c r="P64" s="375"/>
      <c r="Q64" s="383" t="s">
        <v>31</v>
      </c>
      <c r="R64" s="384"/>
      <c r="S64" s="385"/>
      <c r="T64" s="212" t="s">
        <v>64</v>
      </c>
      <c r="U64" s="219">
        <f>I14</f>
        <v>6546</v>
      </c>
      <c r="V64" s="219">
        <f>J14</f>
        <v>20856</v>
      </c>
      <c r="W64" s="220">
        <f t="shared" si="1"/>
        <v>2.1860678276810264</v>
      </c>
      <c r="X64" s="425"/>
      <c r="Y64" s="425"/>
      <c r="Z64" s="429"/>
    </row>
    <row r="65" spans="1:26" ht="12.75">
      <c r="A65" s="335"/>
      <c r="B65" s="272"/>
      <c r="C65" s="341" t="s">
        <v>35</v>
      </c>
      <c r="D65" s="341"/>
      <c r="E65" s="341"/>
      <c r="F65" s="212" t="s">
        <v>66</v>
      </c>
      <c r="G65" s="219">
        <f>F16</f>
        <v>1893</v>
      </c>
      <c r="H65" s="219">
        <f>G16</f>
        <v>3471</v>
      </c>
      <c r="I65" s="220">
        <f t="shared" si="0"/>
        <v>0.8335974643423139</v>
      </c>
      <c r="J65" s="425"/>
      <c r="K65" s="425"/>
      <c r="L65" s="429"/>
      <c r="N65" s="373"/>
      <c r="O65" s="433"/>
      <c r="P65" s="375"/>
      <c r="Q65" s="383" t="s">
        <v>35</v>
      </c>
      <c r="R65" s="384"/>
      <c r="S65" s="385"/>
      <c r="T65" s="212" t="s">
        <v>66</v>
      </c>
      <c r="U65" s="219">
        <f>I16</f>
        <v>6267</v>
      </c>
      <c r="V65" s="219">
        <f>J16</f>
        <v>11521</v>
      </c>
      <c r="W65" s="220">
        <f t="shared" si="1"/>
        <v>0.8383596617201212</v>
      </c>
      <c r="X65" s="425"/>
      <c r="Y65" s="425"/>
      <c r="Z65" s="429"/>
    </row>
    <row r="66" spans="1:26" ht="12.75">
      <c r="A66" s="335"/>
      <c r="B66" s="272"/>
      <c r="C66" s="341" t="s">
        <v>55</v>
      </c>
      <c r="D66" s="341"/>
      <c r="E66" s="341"/>
      <c r="F66" s="212" t="s">
        <v>68</v>
      </c>
      <c r="G66" s="219">
        <f>F28</f>
        <v>1168</v>
      </c>
      <c r="H66" s="219">
        <f>G28</f>
        <v>2169</v>
      </c>
      <c r="I66" s="220">
        <f t="shared" si="0"/>
        <v>0.8570205479452055</v>
      </c>
      <c r="J66" s="425"/>
      <c r="K66" s="425"/>
      <c r="L66" s="429"/>
      <c r="N66" s="373"/>
      <c r="O66" s="433"/>
      <c r="P66" s="375"/>
      <c r="Q66" s="383" t="s">
        <v>51</v>
      </c>
      <c r="R66" s="384"/>
      <c r="S66" s="385"/>
      <c r="T66" s="212" t="s">
        <v>68</v>
      </c>
      <c r="U66" s="219">
        <f>I26</f>
        <v>60563</v>
      </c>
      <c r="V66" s="219">
        <f>J26</f>
        <v>75980</v>
      </c>
      <c r="W66" s="220">
        <f t="shared" si="1"/>
        <v>0.25456136585043665</v>
      </c>
      <c r="X66" s="425"/>
      <c r="Y66" s="425"/>
      <c r="Z66" s="429"/>
    </row>
    <row r="67" spans="1:26" ht="13.5" thickBot="1">
      <c r="A67" s="336"/>
      <c r="B67" s="294"/>
      <c r="C67" s="393" t="s">
        <v>65</v>
      </c>
      <c r="D67" s="393"/>
      <c r="E67" s="393"/>
      <c r="F67" s="213" t="s">
        <v>70</v>
      </c>
      <c r="G67" s="221">
        <f>F33</f>
        <v>1746</v>
      </c>
      <c r="H67" s="221">
        <f>G33</f>
        <v>2062</v>
      </c>
      <c r="I67" s="222">
        <f t="shared" si="0"/>
        <v>0.1809851088201604</v>
      </c>
      <c r="J67" s="426"/>
      <c r="K67" s="426"/>
      <c r="L67" s="430"/>
      <c r="N67" s="377"/>
      <c r="O67" s="378"/>
      <c r="P67" s="379"/>
      <c r="Q67" s="349" t="s">
        <v>55</v>
      </c>
      <c r="R67" s="350"/>
      <c r="S67" s="351"/>
      <c r="T67" s="213" t="s">
        <v>70</v>
      </c>
      <c r="U67" s="221">
        <f>I28</f>
        <v>5444</v>
      </c>
      <c r="V67" s="221">
        <f>J28</f>
        <v>9341</v>
      </c>
      <c r="W67" s="222">
        <f t="shared" si="1"/>
        <v>0.7158339456282146</v>
      </c>
      <c r="X67" s="426"/>
      <c r="Y67" s="426"/>
      <c r="Z67" s="430"/>
    </row>
    <row r="68" spans="1:26" ht="12.75">
      <c r="A68" s="337" t="s">
        <v>4</v>
      </c>
      <c r="B68" s="338"/>
      <c r="C68" s="338"/>
      <c r="D68" s="338"/>
      <c r="E68" s="339"/>
      <c r="F68" s="216" t="s">
        <v>94</v>
      </c>
      <c r="G68" s="172">
        <f>SUM(G41:G67)</f>
        <v>78959</v>
      </c>
      <c r="H68" s="172">
        <f>SUM(H41:H67)</f>
        <v>183405</v>
      </c>
      <c r="I68" s="173">
        <f>H68/G68*100%-100%</f>
        <v>1.3227877759343456</v>
      </c>
      <c r="J68" s="172">
        <f>SUM(J41:J67)</f>
        <v>17181</v>
      </c>
      <c r="K68" s="172">
        <f>SUM(K41:K67)</f>
        <v>42539</v>
      </c>
      <c r="L68" s="173">
        <f>K68/J68*100%-100%</f>
        <v>1.4759327163727374</v>
      </c>
      <c r="N68" s="389" t="s">
        <v>4</v>
      </c>
      <c r="O68" s="389"/>
      <c r="P68" s="389"/>
      <c r="Q68" s="389"/>
      <c r="R68" s="389"/>
      <c r="S68" s="389"/>
      <c r="T68" s="216" t="s">
        <v>94</v>
      </c>
      <c r="U68" s="172">
        <f>SUM(U41:U67)</f>
        <v>361838</v>
      </c>
      <c r="V68" s="172">
        <f>SUM(V41:V67)</f>
        <v>637349</v>
      </c>
      <c r="W68" s="173">
        <f>V68/U68*100%-100%</f>
        <v>0.7614208568475396</v>
      </c>
      <c r="X68" s="172">
        <f>SUM(X41:X67)</f>
        <v>100437</v>
      </c>
      <c r="Y68" s="172">
        <f>SUM(Y41:Y67)</f>
        <v>191050</v>
      </c>
      <c r="Z68" s="173">
        <f>Y68/X68*100%-100%</f>
        <v>0.9021874408833399</v>
      </c>
    </row>
    <row r="69" spans="1:26" ht="30" customHeight="1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</row>
    <row r="70" spans="1:10" s="25" customFormat="1" ht="12.75" customHeight="1">
      <c r="A70" s="178" t="s">
        <v>215</v>
      </c>
      <c r="B70" s="71"/>
      <c r="C70" s="71"/>
      <c r="D70" s="71"/>
      <c r="E70" s="71"/>
      <c r="F70" s="71"/>
      <c r="G70" s="71"/>
      <c r="H70" s="71"/>
      <c r="I70" s="71"/>
      <c r="J70" s="25" t="s">
        <v>216</v>
      </c>
    </row>
    <row r="71" spans="1:10" s="25" customFormat="1" ht="12.75">
      <c r="A71" s="178" t="s">
        <v>217</v>
      </c>
      <c r="B71" s="71"/>
      <c r="C71" s="71"/>
      <c r="D71" s="71"/>
      <c r="E71" s="71"/>
      <c r="F71" s="71"/>
      <c r="G71" s="71"/>
      <c r="H71" s="71"/>
      <c r="I71" s="71"/>
      <c r="J71" s="63" t="s">
        <v>169</v>
      </c>
    </row>
    <row r="72" spans="1:10" s="25" customFormat="1" ht="12.75">
      <c r="A72" s="178" t="s">
        <v>218</v>
      </c>
      <c r="B72" s="71"/>
      <c r="C72" s="71"/>
      <c r="D72" s="71"/>
      <c r="E72" s="71"/>
      <c r="F72" s="71"/>
      <c r="G72" s="71"/>
      <c r="H72" s="71"/>
      <c r="I72" s="71"/>
      <c r="J72" s="64" t="s">
        <v>168</v>
      </c>
    </row>
    <row r="73" spans="1:26" ht="12.75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</row>
  </sheetData>
  <sheetProtection/>
  <mergeCells count="146">
    <mergeCell ref="Z43:Z45"/>
    <mergeCell ref="Y43:Y45"/>
    <mergeCell ref="X43:X45"/>
    <mergeCell ref="K48:K49"/>
    <mergeCell ref="J48:J49"/>
    <mergeCell ref="Z49:Z50"/>
    <mergeCell ref="Y49:Y50"/>
    <mergeCell ref="X49:X50"/>
    <mergeCell ref="Z46:Z48"/>
    <mergeCell ref="Y46:Y48"/>
    <mergeCell ref="X46:X48"/>
    <mergeCell ref="N68:S68"/>
    <mergeCell ref="K58:K62"/>
    <mergeCell ref="J58:J62"/>
    <mergeCell ref="C64:E64"/>
    <mergeCell ref="C57:E57"/>
    <mergeCell ref="L53:L57"/>
    <mergeCell ref="K53:K57"/>
    <mergeCell ref="J53:J57"/>
    <mergeCell ref="Q56:S56"/>
    <mergeCell ref="Z41:Z42"/>
    <mergeCell ref="Y41:Y42"/>
    <mergeCell ref="X41:X42"/>
    <mergeCell ref="Q46:S46"/>
    <mergeCell ref="Q47:S47"/>
    <mergeCell ref="Z54:Z57"/>
    <mergeCell ref="Y54:Y57"/>
    <mergeCell ref="X54:X57"/>
    <mergeCell ref="Z51:Z53"/>
    <mergeCell ref="Y51:Y53"/>
    <mergeCell ref="Z62:Z67"/>
    <mergeCell ref="Y62:Y67"/>
    <mergeCell ref="X62:X67"/>
    <mergeCell ref="Z58:Z61"/>
    <mergeCell ref="Y58:Y61"/>
    <mergeCell ref="X58:X61"/>
    <mergeCell ref="Q53:S53"/>
    <mergeCell ref="C54:E54"/>
    <mergeCell ref="N54:P57"/>
    <mergeCell ref="Q54:S54"/>
    <mergeCell ref="A50:B52"/>
    <mergeCell ref="X51:X53"/>
    <mergeCell ref="C56:E56"/>
    <mergeCell ref="Q52:S52"/>
    <mergeCell ref="N51:P53"/>
    <mergeCell ref="L50:L52"/>
    <mergeCell ref="Q61:S61"/>
    <mergeCell ref="C62:E62"/>
    <mergeCell ref="Q64:S64"/>
    <mergeCell ref="C61:E61"/>
    <mergeCell ref="A68:E68"/>
    <mergeCell ref="Q51:S51"/>
    <mergeCell ref="C52:E52"/>
    <mergeCell ref="Q57:S57"/>
    <mergeCell ref="A53:B57"/>
    <mergeCell ref="C53:E53"/>
    <mergeCell ref="Q63:S63"/>
    <mergeCell ref="A58:B62"/>
    <mergeCell ref="C58:E58"/>
    <mergeCell ref="N58:P61"/>
    <mergeCell ref="Q58:S58"/>
    <mergeCell ref="C59:E59"/>
    <mergeCell ref="Q59:S59"/>
    <mergeCell ref="C60:E60"/>
    <mergeCell ref="Q60:S60"/>
    <mergeCell ref="L58:L62"/>
    <mergeCell ref="Q65:S65"/>
    <mergeCell ref="C66:E66"/>
    <mergeCell ref="Q66:S66"/>
    <mergeCell ref="C67:E67"/>
    <mergeCell ref="Q67:S67"/>
    <mergeCell ref="L63:L67"/>
    <mergeCell ref="K63:K67"/>
    <mergeCell ref="J63:J67"/>
    <mergeCell ref="N62:P67"/>
    <mergeCell ref="Q62:S62"/>
    <mergeCell ref="C65:E65"/>
    <mergeCell ref="A63:B67"/>
    <mergeCell ref="C63:E63"/>
    <mergeCell ref="C51:E51"/>
    <mergeCell ref="C48:E48"/>
    <mergeCell ref="C50:E50"/>
    <mergeCell ref="A45:B47"/>
    <mergeCell ref="C45:E45"/>
    <mergeCell ref="Q45:S45"/>
    <mergeCell ref="C46:E46"/>
    <mergeCell ref="N46:P48"/>
    <mergeCell ref="L41:L44"/>
    <mergeCell ref="A41:B44"/>
    <mergeCell ref="C41:E41"/>
    <mergeCell ref="C47:E47"/>
    <mergeCell ref="J45:J47"/>
    <mergeCell ref="L48:L49"/>
    <mergeCell ref="N41:P42"/>
    <mergeCell ref="Q41:S41"/>
    <mergeCell ref="Q48:S48"/>
    <mergeCell ref="C49:E49"/>
    <mergeCell ref="N49:P50"/>
    <mergeCell ref="Q49:S49"/>
    <mergeCell ref="Q50:S50"/>
    <mergeCell ref="C42:E42"/>
    <mergeCell ref="Q42:S42"/>
    <mergeCell ref="C43:E43"/>
    <mergeCell ref="K50:K52"/>
    <mergeCell ref="J50:J52"/>
    <mergeCell ref="Q43:S43"/>
    <mergeCell ref="C44:E44"/>
    <mergeCell ref="Q44:S44"/>
    <mergeCell ref="L45:L47"/>
    <mergeCell ref="K45:K47"/>
    <mergeCell ref="C55:E55"/>
    <mergeCell ref="Q55:S55"/>
    <mergeCell ref="K41:K44"/>
    <mergeCell ref="J41:J44"/>
    <mergeCell ref="N43:P45"/>
    <mergeCell ref="A40:B40"/>
    <mergeCell ref="C40:E40"/>
    <mergeCell ref="N40:P40"/>
    <mergeCell ref="Q40:S40"/>
    <mergeCell ref="A48:B49"/>
    <mergeCell ref="A37:B39"/>
    <mergeCell ref="C37:E39"/>
    <mergeCell ref="F37:F39"/>
    <mergeCell ref="G37:L37"/>
    <mergeCell ref="N37:P39"/>
    <mergeCell ref="Q37:S39"/>
    <mergeCell ref="O5:Q5"/>
    <mergeCell ref="R5:T5"/>
    <mergeCell ref="U5:W5"/>
    <mergeCell ref="X5:Z5"/>
    <mergeCell ref="U37:Z37"/>
    <mergeCell ref="G38:I38"/>
    <mergeCell ref="J38:L38"/>
    <mergeCell ref="U38:W38"/>
    <mergeCell ref="X38:Z38"/>
    <mergeCell ref="T37:T39"/>
    <mergeCell ref="Y1:Z1"/>
    <mergeCell ref="A2:Z2"/>
    <mergeCell ref="A4:A6"/>
    <mergeCell ref="B4:B6"/>
    <mergeCell ref="C4:N4"/>
    <mergeCell ref="O4:Z4"/>
    <mergeCell ref="C5:E5"/>
    <mergeCell ref="F5:H5"/>
    <mergeCell ref="I5:K5"/>
    <mergeCell ref="L5:N5"/>
  </mergeCells>
  <conditionalFormatting sqref="I68 L68 W68 Z68 Z35 W35 T35 Q35 N35 K35 H35 E35">
    <cfRule type="cellIs" priority="11" dxfId="117" operator="greaterThan" stopIfTrue="1">
      <formula>0</formula>
    </cfRule>
    <cfRule type="cellIs" priority="12" dxfId="118" operator="lessThan" stopIfTrue="1">
      <formula>0</formula>
    </cfRule>
  </conditionalFormatting>
  <conditionalFormatting sqref="I41:I67 L41:L67">
    <cfRule type="cellIs" priority="9" dxfId="117" operator="greaterThan" stopIfTrue="1">
      <formula>0</formula>
    </cfRule>
    <cfRule type="cellIs" priority="10" dxfId="118" operator="lessThan" stopIfTrue="1">
      <formula>0</formula>
    </cfRule>
  </conditionalFormatting>
  <conditionalFormatting sqref="W41:W67 Z41:Z67">
    <cfRule type="cellIs" priority="7" dxfId="117" operator="greaterThan" stopIfTrue="1">
      <formula>0</formula>
    </cfRule>
    <cfRule type="cellIs" priority="8" dxfId="118" operator="lessThan" stopIfTrue="1">
      <formula>0</formula>
    </cfRule>
  </conditionalFormatting>
  <conditionalFormatting sqref="E8:E34 H8:H34 K8:K34 N8:N34 T8:T34 W8:W34 Z8:Z34 Q8:Q34">
    <cfRule type="cellIs" priority="1" dxfId="117" operator="greaterThan" stopIfTrue="1">
      <formula>0</formula>
    </cfRule>
    <cfRule type="cellIs" priority="2" dxfId="118" operator="lessThan" stopIfTrue="1">
      <formula>0</formula>
    </cfRule>
  </conditionalFormatting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64" r:id="rId1"/>
  <rowBreaks count="1" manualBreakCount="1">
    <brk id="35" max="2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1:I52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5" customWidth="1"/>
    <col min="2" max="2" width="35.75390625" style="25" customWidth="1"/>
    <col min="3" max="3" width="3.75390625" style="25" customWidth="1"/>
    <col min="4" max="5" width="25.75390625" style="25" customWidth="1"/>
    <col min="6" max="6" width="3.75390625" style="25" customWidth="1"/>
    <col min="7" max="7" width="9.75390625" style="26" customWidth="1"/>
    <col min="8" max="9" width="9.75390625" style="25" customWidth="1"/>
    <col min="10" max="10" width="7.625" style="25" customWidth="1"/>
    <col min="11" max="11" width="9.125" style="25" customWidth="1"/>
    <col min="12" max="12" width="11.125" style="25" bestFit="1" customWidth="1"/>
    <col min="13" max="16384" width="9.125" style="25" customWidth="1"/>
  </cols>
  <sheetData>
    <row r="1" spans="8:9" ht="12" customHeight="1">
      <c r="H1" s="292" t="s">
        <v>124</v>
      </c>
      <c r="I1" s="292"/>
    </row>
    <row r="2" spans="1:9" ht="32.25" customHeight="1">
      <c r="A2" s="293" t="s">
        <v>180</v>
      </c>
      <c r="B2" s="293"/>
      <c r="C2" s="293"/>
      <c r="D2" s="293"/>
      <c r="E2" s="293"/>
      <c r="F2" s="293"/>
      <c r="G2" s="293"/>
      <c r="H2" s="293"/>
      <c r="I2" s="293"/>
    </row>
    <row r="3" spans="1:9" ht="12.75">
      <c r="A3" s="27"/>
      <c r="B3" s="27"/>
      <c r="C3" s="27"/>
      <c r="D3" s="27"/>
      <c r="E3" s="27"/>
      <c r="F3" s="27"/>
      <c r="G3" s="28"/>
      <c r="H3" s="27"/>
      <c r="I3" s="27"/>
    </row>
    <row r="4" spans="1:9" ht="34.5" customHeight="1">
      <c r="A4" s="276" t="s">
        <v>1</v>
      </c>
      <c r="B4" s="276"/>
      <c r="C4" s="276"/>
      <c r="D4" s="276"/>
      <c r="E4" s="276"/>
      <c r="F4" s="280" t="s">
        <v>0</v>
      </c>
      <c r="G4" s="266">
        <v>2022</v>
      </c>
      <c r="H4" s="282">
        <v>2023</v>
      </c>
      <c r="I4" s="266" t="s">
        <v>162</v>
      </c>
    </row>
    <row r="5" spans="1:9" ht="10.5" customHeight="1">
      <c r="A5" s="276"/>
      <c r="B5" s="276"/>
      <c r="C5" s="276"/>
      <c r="D5" s="276"/>
      <c r="E5" s="276"/>
      <c r="F5" s="281"/>
      <c r="G5" s="275"/>
      <c r="H5" s="283"/>
      <c r="I5" s="275"/>
    </row>
    <row r="6" spans="1:9" ht="14.25" customHeight="1" thickBot="1">
      <c r="A6" s="265" t="s">
        <v>2</v>
      </c>
      <c r="B6" s="265"/>
      <c r="C6" s="265"/>
      <c r="D6" s="265"/>
      <c r="E6" s="265"/>
      <c r="F6" s="201" t="s">
        <v>3</v>
      </c>
      <c r="G6" s="201">
        <v>1</v>
      </c>
      <c r="H6" s="201">
        <v>2</v>
      </c>
      <c r="I6" s="201">
        <v>3</v>
      </c>
    </row>
    <row r="7" spans="1:9" ht="30" customHeight="1" thickBot="1">
      <c r="A7" s="273" t="s">
        <v>125</v>
      </c>
      <c r="B7" s="274"/>
      <c r="C7" s="274"/>
      <c r="D7" s="274"/>
      <c r="E7" s="274"/>
      <c r="F7" s="30">
        <v>1</v>
      </c>
      <c r="G7" s="31">
        <f>G8+G16+G24+G30+G35</f>
        <v>2675004</v>
      </c>
      <c r="H7" s="31">
        <f>H8+H16+H24+H30+H35</f>
        <v>3910346</v>
      </c>
      <c r="I7" s="32">
        <f>H7/G7*100%-100%</f>
        <v>0.46180940290182737</v>
      </c>
    </row>
    <row r="8" spans="1:9" ht="15" customHeight="1">
      <c r="A8" s="278" t="s">
        <v>5</v>
      </c>
      <c r="B8" s="275" t="s">
        <v>72</v>
      </c>
      <c r="C8" s="277" t="s">
        <v>4</v>
      </c>
      <c r="D8" s="277"/>
      <c r="E8" s="277"/>
      <c r="F8" s="207">
        <v>2</v>
      </c>
      <c r="G8" s="34">
        <f>G10+G12+G14</f>
        <v>442878</v>
      </c>
      <c r="H8" s="35">
        <f>H10+H12+H14</f>
        <v>682117</v>
      </c>
      <c r="I8" s="36">
        <f aca="true" t="shared" si="0" ref="I8:I48">H8/G8*100%-100%</f>
        <v>0.5401916554897737</v>
      </c>
    </row>
    <row r="9" spans="1:9" ht="12.75" customHeight="1">
      <c r="A9" s="278"/>
      <c r="B9" s="276"/>
      <c r="C9" s="270" t="s">
        <v>5</v>
      </c>
      <c r="D9" s="272" t="s">
        <v>6</v>
      </c>
      <c r="E9" s="272"/>
      <c r="F9" s="37">
        <v>3</v>
      </c>
      <c r="G9" s="38">
        <f>G11+G13+G15</f>
        <v>388363</v>
      </c>
      <c r="H9" s="39">
        <f>H11+H13+H15</f>
        <v>467964</v>
      </c>
      <c r="I9" s="40">
        <f t="shared" si="0"/>
        <v>0.2049654575744857</v>
      </c>
    </row>
    <row r="10" spans="1:9" ht="12.75">
      <c r="A10" s="278"/>
      <c r="B10" s="276"/>
      <c r="C10" s="270"/>
      <c r="D10" s="286" t="s">
        <v>7</v>
      </c>
      <c r="E10" s="197" t="s">
        <v>8</v>
      </c>
      <c r="F10" s="37">
        <v>4</v>
      </c>
      <c r="G10" s="42">
        <v>23510</v>
      </c>
      <c r="H10" s="43">
        <v>25676</v>
      </c>
      <c r="I10" s="40">
        <f t="shared" si="0"/>
        <v>0.0921310080816673</v>
      </c>
    </row>
    <row r="11" spans="1:9" ht="12.75">
      <c r="A11" s="278"/>
      <c r="B11" s="276"/>
      <c r="C11" s="270"/>
      <c r="D11" s="286"/>
      <c r="E11" s="44" t="s">
        <v>6</v>
      </c>
      <c r="F11" s="37">
        <v>5</v>
      </c>
      <c r="G11" s="42">
        <v>20850</v>
      </c>
      <c r="H11" s="43">
        <v>22810</v>
      </c>
      <c r="I11" s="40">
        <f t="shared" si="0"/>
        <v>0.09400479616306945</v>
      </c>
    </row>
    <row r="12" spans="1:9" ht="12.75">
      <c r="A12" s="278"/>
      <c r="B12" s="276"/>
      <c r="C12" s="270"/>
      <c r="D12" s="286" t="s">
        <v>79</v>
      </c>
      <c r="E12" s="197" t="s">
        <v>8</v>
      </c>
      <c r="F12" s="37">
        <v>6</v>
      </c>
      <c r="G12" s="42">
        <v>416544</v>
      </c>
      <c r="H12" s="43">
        <v>587399</v>
      </c>
      <c r="I12" s="40">
        <f t="shared" si="0"/>
        <v>0.4101727548590306</v>
      </c>
    </row>
    <row r="13" spans="1:9" ht="12.75">
      <c r="A13" s="278"/>
      <c r="B13" s="276"/>
      <c r="C13" s="270"/>
      <c r="D13" s="286"/>
      <c r="E13" s="44" t="s">
        <v>6</v>
      </c>
      <c r="F13" s="37">
        <v>7</v>
      </c>
      <c r="G13" s="42">
        <v>367476</v>
      </c>
      <c r="H13" s="43">
        <v>445140</v>
      </c>
      <c r="I13" s="40">
        <f t="shared" si="0"/>
        <v>0.211344414329099</v>
      </c>
    </row>
    <row r="14" spans="1:9" ht="12.75">
      <c r="A14" s="278"/>
      <c r="B14" s="276"/>
      <c r="C14" s="270"/>
      <c r="D14" s="286" t="s">
        <v>10</v>
      </c>
      <c r="E14" s="197" t="s">
        <v>8</v>
      </c>
      <c r="F14" s="37">
        <v>8</v>
      </c>
      <c r="G14" s="42">
        <v>2824</v>
      </c>
      <c r="H14" s="43">
        <v>69042</v>
      </c>
      <c r="I14" s="40">
        <f t="shared" si="0"/>
        <v>23.44830028328612</v>
      </c>
    </row>
    <row r="15" spans="1:9" ht="12.75">
      <c r="A15" s="278"/>
      <c r="B15" s="276"/>
      <c r="C15" s="270"/>
      <c r="D15" s="286"/>
      <c r="E15" s="44" t="s">
        <v>6</v>
      </c>
      <c r="F15" s="37">
        <v>9</v>
      </c>
      <c r="G15" s="42">
        <v>37</v>
      </c>
      <c r="H15" s="43">
        <v>14</v>
      </c>
      <c r="I15" s="40">
        <f t="shared" si="0"/>
        <v>-0.6216216216216216</v>
      </c>
    </row>
    <row r="16" spans="1:9" ht="12.75" customHeight="1">
      <c r="A16" s="278"/>
      <c r="B16" s="266" t="s">
        <v>15</v>
      </c>
      <c r="C16" s="269" t="s">
        <v>4</v>
      </c>
      <c r="D16" s="269"/>
      <c r="E16" s="269"/>
      <c r="F16" s="37">
        <v>10</v>
      </c>
      <c r="G16" s="38">
        <f>G18+G22</f>
        <v>80175</v>
      </c>
      <c r="H16" s="39">
        <f>H18+H22</f>
        <v>198666</v>
      </c>
      <c r="I16" s="40">
        <f t="shared" si="0"/>
        <v>1.4779045837231055</v>
      </c>
    </row>
    <row r="17" spans="1:9" ht="12.75" customHeight="1">
      <c r="A17" s="278"/>
      <c r="B17" s="267"/>
      <c r="C17" s="287" t="s">
        <v>5</v>
      </c>
      <c r="D17" s="290" t="s">
        <v>6</v>
      </c>
      <c r="E17" s="291"/>
      <c r="F17" s="37">
        <v>11</v>
      </c>
      <c r="G17" s="38">
        <f>G19+G20+G23</f>
        <v>65905</v>
      </c>
      <c r="H17" s="39">
        <f>H19+H20+H23</f>
        <v>90096</v>
      </c>
      <c r="I17" s="40">
        <f t="shared" si="0"/>
        <v>0.36705864501934604</v>
      </c>
    </row>
    <row r="18" spans="1:9" ht="12.75">
      <c r="A18" s="278"/>
      <c r="B18" s="267"/>
      <c r="C18" s="288"/>
      <c r="D18" s="265" t="s">
        <v>11</v>
      </c>
      <c r="E18" s="196" t="s">
        <v>8</v>
      </c>
      <c r="F18" s="37">
        <v>12</v>
      </c>
      <c r="G18" s="42">
        <v>78681</v>
      </c>
      <c r="H18" s="43">
        <v>179422</v>
      </c>
      <c r="I18" s="40">
        <f t="shared" si="0"/>
        <v>1.2803726439674126</v>
      </c>
    </row>
    <row r="19" spans="1:9" ht="25.5">
      <c r="A19" s="278"/>
      <c r="B19" s="267"/>
      <c r="C19" s="288"/>
      <c r="D19" s="284"/>
      <c r="E19" s="44" t="s">
        <v>83</v>
      </c>
      <c r="F19" s="37">
        <v>13</v>
      </c>
      <c r="G19" s="42">
        <v>13260</v>
      </c>
      <c r="H19" s="43">
        <v>16713</v>
      </c>
      <c r="I19" s="40">
        <f t="shared" si="0"/>
        <v>0.2604072398190045</v>
      </c>
    </row>
    <row r="20" spans="1:9" ht="25.5">
      <c r="A20" s="278"/>
      <c r="B20" s="267"/>
      <c r="C20" s="288"/>
      <c r="D20" s="284"/>
      <c r="E20" s="44" t="s">
        <v>84</v>
      </c>
      <c r="F20" s="37">
        <v>14</v>
      </c>
      <c r="G20" s="42">
        <v>52385</v>
      </c>
      <c r="H20" s="43">
        <v>72584</v>
      </c>
      <c r="I20" s="40">
        <f t="shared" si="0"/>
        <v>0.38558747733129706</v>
      </c>
    </row>
    <row r="21" spans="1:9" ht="38.25">
      <c r="A21" s="278"/>
      <c r="B21" s="267"/>
      <c r="C21" s="288"/>
      <c r="D21" s="285"/>
      <c r="E21" s="44" t="s">
        <v>86</v>
      </c>
      <c r="F21" s="37">
        <v>15</v>
      </c>
      <c r="G21" s="42">
        <v>1894</v>
      </c>
      <c r="H21" s="43">
        <v>2773</v>
      </c>
      <c r="I21" s="40">
        <f t="shared" si="0"/>
        <v>0.46409714889123554</v>
      </c>
    </row>
    <row r="22" spans="1:9" ht="12.75">
      <c r="A22" s="278"/>
      <c r="B22" s="267"/>
      <c r="C22" s="288"/>
      <c r="D22" s="265" t="s">
        <v>13</v>
      </c>
      <c r="E22" s="196" t="s">
        <v>8</v>
      </c>
      <c r="F22" s="37">
        <v>16</v>
      </c>
      <c r="G22" s="42">
        <v>1494</v>
      </c>
      <c r="H22" s="43">
        <v>19244</v>
      </c>
      <c r="I22" s="40">
        <f t="shared" si="0"/>
        <v>11.880856760374833</v>
      </c>
    </row>
    <row r="23" spans="1:9" ht="12.75">
      <c r="A23" s="278"/>
      <c r="B23" s="275"/>
      <c r="C23" s="289"/>
      <c r="D23" s="285"/>
      <c r="E23" s="44" t="s">
        <v>6</v>
      </c>
      <c r="F23" s="37">
        <v>17</v>
      </c>
      <c r="G23" s="42">
        <v>260</v>
      </c>
      <c r="H23" s="43">
        <v>799</v>
      </c>
      <c r="I23" s="40">
        <f t="shared" si="0"/>
        <v>2.0730769230769233</v>
      </c>
    </row>
    <row r="24" spans="1:9" ht="15" customHeight="1">
      <c r="A24" s="278"/>
      <c r="B24" s="266" t="s">
        <v>16</v>
      </c>
      <c r="C24" s="269" t="s">
        <v>4</v>
      </c>
      <c r="D24" s="269"/>
      <c r="E24" s="269"/>
      <c r="F24" s="37">
        <v>18</v>
      </c>
      <c r="G24" s="38">
        <f>G26+G29</f>
        <v>729587</v>
      </c>
      <c r="H24" s="39">
        <f>H26+H29</f>
        <v>1027623</v>
      </c>
      <c r="I24" s="40">
        <f t="shared" si="0"/>
        <v>0.40849960320016665</v>
      </c>
    </row>
    <row r="25" spans="1:9" ht="15" customHeight="1">
      <c r="A25" s="278"/>
      <c r="B25" s="267"/>
      <c r="C25" s="299" t="s">
        <v>5</v>
      </c>
      <c r="D25" s="290" t="s">
        <v>6</v>
      </c>
      <c r="E25" s="291"/>
      <c r="F25" s="37">
        <v>19</v>
      </c>
      <c r="G25" s="209">
        <f>G27</f>
        <v>82365</v>
      </c>
      <c r="H25" s="39">
        <f>H27</f>
        <v>108592</v>
      </c>
      <c r="I25" s="40">
        <f t="shared" si="0"/>
        <v>0.3184240879014144</v>
      </c>
    </row>
    <row r="26" spans="1:9" ht="15" customHeight="1">
      <c r="A26" s="278"/>
      <c r="B26" s="267"/>
      <c r="C26" s="300"/>
      <c r="D26" s="265" t="s">
        <v>7</v>
      </c>
      <c r="E26" s="196" t="s">
        <v>8</v>
      </c>
      <c r="F26" s="37">
        <v>20</v>
      </c>
      <c r="G26" s="42">
        <v>633057</v>
      </c>
      <c r="H26" s="43">
        <v>874456</v>
      </c>
      <c r="I26" s="40">
        <f t="shared" si="0"/>
        <v>0.3813226929012712</v>
      </c>
    </row>
    <row r="27" spans="1:9" ht="15" customHeight="1">
      <c r="A27" s="278"/>
      <c r="B27" s="267"/>
      <c r="C27" s="300"/>
      <c r="D27" s="284"/>
      <c r="E27" s="44" t="s">
        <v>6</v>
      </c>
      <c r="F27" s="37">
        <v>21</v>
      </c>
      <c r="G27" s="42">
        <v>82365</v>
      </c>
      <c r="H27" s="43">
        <v>108592</v>
      </c>
      <c r="I27" s="40">
        <f t="shared" si="0"/>
        <v>0.3184240879014144</v>
      </c>
    </row>
    <row r="28" spans="1:9" ht="51">
      <c r="A28" s="278"/>
      <c r="B28" s="267"/>
      <c r="C28" s="300"/>
      <c r="D28" s="285"/>
      <c r="E28" s="44" t="s">
        <v>77</v>
      </c>
      <c r="F28" s="37">
        <v>22</v>
      </c>
      <c r="G28" s="42">
        <v>463429</v>
      </c>
      <c r="H28" s="43">
        <v>669153</v>
      </c>
      <c r="I28" s="40">
        <f t="shared" si="0"/>
        <v>0.4439169754158674</v>
      </c>
    </row>
    <row r="29" spans="1:9" ht="15" customHeight="1">
      <c r="A29" s="278"/>
      <c r="B29" s="275"/>
      <c r="C29" s="301"/>
      <c r="D29" s="199" t="s">
        <v>9</v>
      </c>
      <c r="E29" s="196" t="s">
        <v>8</v>
      </c>
      <c r="F29" s="37">
        <v>23</v>
      </c>
      <c r="G29" s="42">
        <v>96530</v>
      </c>
      <c r="H29" s="43">
        <v>153167</v>
      </c>
      <c r="I29" s="40">
        <f t="shared" si="0"/>
        <v>0.5867295141406816</v>
      </c>
    </row>
    <row r="30" spans="1:9" ht="15" customHeight="1">
      <c r="A30" s="278"/>
      <c r="B30" s="266" t="s">
        <v>73</v>
      </c>
      <c r="C30" s="269" t="s">
        <v>4</v>
      </c>
      <c r="D30" s="269"/>
      <c r="E30" s="269"/>
      <c r="F30" s="37">
        <v>24</v>
      </c>
      <c r="G30" s="47">
        <f>G32+G34</f>
        <v>703697</v>
      </c>
      <c r="H30" s="48">
        <f>H32+H34</f>
        <v>911046</v>
      </c>
      <c r="I30" s="40">
        <f t="shared" si="0"/>
        <v>0.29465664909755196</v>
      </c>
    </row>
    <row r="31" spans="1:9" ht="15" customHeight="1">
      <c r="A31" s="278"/>
      <c r="B31" s="267"/>
      <c r="C31" s="299" t="s">
        <v>5</v>
      </c>
      <c r="D31" s="290" t="s">
        <v>6</v>
      </c>
      <c r="E31" s="291"/>
      <c r="F31" s="37">
        <v>25</v>
      </c>
      <c r="G31" s="47">
        <f>G33</f>
        <v>691641</v>
      </c>
      <c r="H31" s="48">
        <f>H33</f>
        <v>891399</v>
      </c>
      <c r="I31" s="40">
        <f t="shared" si="0"/>
        <v>0.28881746455169655</v>
      </c>
    </row>
    <row r="32" spans="1:9" ht="15" customHeight="1">
      <c r="A32" s="278"/>
      <c r="B32" s="267"/>
      <c r="C32" s="300"/>
      <c r="D32" s="302" t="s">
        <v>7</v>
      </c>
      <c r="E32" s="196" t="s">
        <v>8</v>
      </c>
      <c r="F32" s="37">
        <v>26</v>
      </c>
      <c r="G32" s="42">
        <v>700412</v>
      </c>
      <c r="H32" s="43">
        <v>905216</v>
      </c>
      <c r="I32" s="40">
        <f t="shared" si="0"/>
        <v>0.2924050416040844</v>
      </c>
    </row>
    <row r="33" spans="1:9" ht="15" customHeight="1">
      <c r="A33" s="278"/>
      <c r="B33" s="267"/>
      <c r="C33" s="300"/>
      <c r="D33" s="303"/>
      <c r="E33" s="44" t="s">
        <v>6</v>
      </c>
      <c r="F33" s="37">
        <v>27</v>
      </c>
      <c r="G33" s="42">
        <v>691641</v>
      </c>
      <c r="H33" s="43">
        <v>891399</v>
      </c>
      <c r="I33" s="40">
        <f t="shared" si="0"/>
        <v>0.28881746455169655</v>
      </c>
    </row>
    <row r="34" spans="1:9" ht="12.75">
      <c r="A34" s="278"/>
      <c r="B34" s="275"/>
      <c r="C34" s="301"/>
      <c r="D34" s="199" t="s">
        <v>9</v>
      </c>
      <c r="E34" s="196" t="s">
        <v>8</v>
      </c>
      <c r="F34" s="37">
        <v>28</v>
      </c>
      <c r="G34" s="42">
        <v>3285</v>
      </c>
      <c r="H34" s="43">
        <v>5830</v>
      </c>
      <c r="I34" s="40">
        <f t="shared" si="0"/>
        <v>0.7747336377473364</v>
      </c>
    </row>
    <row r="35" spans="1:9" ht="12.75" customHeight="1">
      <c r="A35" s="278"/>
      <c r="B35" s="266" t="s">
        <v>17</v>
      </c>
      <c r="C35" s="269" t="s">
        <v>4</v>
      </c>
      <c r="D35" s="269"/>
      <c r="E35" s="269"/>
      <c r="F35" s="37">
        <v>29</v>
      </c>
      <c r="G35" s="38">
        <f>G37+G41</f>
        <v>718667</v>
      </c>
      <c r="H35" s="39">
        <f>H37+H41</f>
        <v>1090894</v>
      </c>
      <c r="I35" s="40">
        <f t="shared" si="0"/>
        <v>0.5179408543873589</v>
      </c>
    </row>
    <row r="36" spans="1:9" ht="12.75" customHeight="1">
      <c r="A36" s="278"/>
      <c r="B36" s="267"/>
      <c r="C36" s="270" t="s">
        <v>5</v>
      </c>
      <c r="D36" s="272" t="s">
        <v>6</v>
      </c>
      <c r="E36" s="272"/>
      <c r="F36" s="37">
        <v>30</v>
      </c>
      <c r="G36" s="38">
        <f>G38+G42</f>
        <v>189860</v>
      </c>
      <c r="H36" s="39">
        <f>H38+H42</f>
        <v>362423</v>
      </c>
      <c r="I36" s="40">
        <f t="shared" si="0"/>
        <v>0.9088960286526915</v>
      </c>
    </row>
    <row r="37" spans="1:9" ht="12.75">
      <c r="A37" s="278"/>
      <c r="B37" s="267"/>
      <c r="C37" s="270"/>
      <c r="D37" s="296" t="s">
        <v>7</v>
      </c>
      <c r="E37" s="197" t="s">
        <v>8</v>
      </c>
      <c r="F37" s="37">
        <v>31</v>
      </c>
      <c r="G37" s="42">
        <v>714946</v>
      </c>
      <c r="H37" s="43">
        <v>1084382</v>
      </c>
      <c r="I37" s="40">
        <f t="shared" si="0"/>
        <v>0.5167327322622968</v>
      </c>
    </row>
    <row r="38" spans="1:9" ht="25.5">
      <c r="A38" s="278"/>
      <c r="B38" s="267"/>
      <c r="C38" s="270"/>
      <c r="D38" s="297"/>
      <c r="E38" s="44" t="s">
        <v>83</v>
      </c>
      <c r="F38" s="37">
        <v>32</v>
      </c>
      <c r="G38" s="42">
        <v>189637</v>
      </c>
      <c r="H38" s="43">
        <v>362210</v>
      </c>
      <c r="I38" s="40">
        <f t="shared" si="0"/>
        <v>0.9100175598643725</v>
      </c>
    </row>
    <row r="39" spans="1:9" ht="25.5">
      <c r="A39" s="278"/>
      <c r="B39" s="267"/>
      <c r="C39" s="270"/>
      <c r="D39" s="297"/>
      <c r="E39" s="44" t="s">
        <v>84</v>
      </c>
      <c r="F39" s="37">
        <v>33</v>
      </c>
      <c r="G39" s="42">
        <v>395500</v>
      </c>
      <c r="H39" s="43">
        <v>514774</v>
      </c>
      <c r="I39" s="40">
        <f t="shared" si="0"/>
        <v>0.30157774968394446</v>
      </c>
    </row>
    <row r="40" spans="1:9" ht="25.5">
      <c r="A40" s="278"/>
      <c r="B40" s="267"/>
      <c r="C40" s="270"/>
      <c r="D40" s="298"/>
      <c r="E40" s="44" t="s">
        <v>85</v>
      </c>
      <c r="F40" s="37">
        <v>34</v>
      </c>
      <c r="G40" s="42">
        <v>49841</v>
      </c>
      <c r="H40" s="43">
        <v>69672</v>
      </c>
      <c r="I40" s="40">
        <f t="shared" si="0"/>
        <v>0.3978852751750568</v>
      </c>
    </row>
    <row r="41" spans="1:9" ht="12.75">
      <c r="A41" s="278"/>
      <c r="B41" s="267"/>
      <c r="C41" s="270"/>
      <c r="D41" s="286" t="s">
        <v>9</v>
      </c>
      <c r="E41" s="197" t="s">
        <v>8</v>
      </c>
      <c r="F41" s="37">
        <v>35</v>
      </c>
      <c r="G41" s="49">
        <v>3721</v>
      </c>
      <c r="H41" s="43">
        <v>6512</v>
      </c>
      <c r="I41" s="40">
        <f t="shared" si="0"/>
        <v>0.7500671862402579</v>
      </c>
    </row>
    <row r="42" spans="1:9" ht="13.5" thickBot="1">
      <c r="A42" s="279"/>
      <c r="B42" s="268"/>
      <c r="C42" s="271"/>
      <c r="D42" s="295"/>
      <c r="E42" s="50" t="s">
        <v>6</v>
      </c>
      <c r="F42" s="51">
        <v>36</v>
      </c>
      <c r="G42" s="52">
        <v>223</v>
      </c>
      <c r="H42" s="43">
        <v>213</v>
      </c>
      <c r="I42" s="53">
        <f t="shared" si="0"/>
        <v>-0.04484304932735428</v>
      </c>
    </row>
    <row r="43" spans="1:9" ht="30" customHeight="1" thickBot="1">
      <c r="A43" s="273" t="s">
        <v>136</v>
      </c>
      <c r="B43" s="274"/>
      <c r="C43" s="274"/>
      <c r="D43" s="274"/>
      <c r="E43" s="274"/>
      <c r="F43" s="30">
        <v>37</v>
      </c>
      <c r="G43" s="31">
        <f>SUM(G44:G48)</f>
        <v>223028</v>
      </c>
      <c r="H43" s="31">
        <f>SUM(H44:H48)</f>
        <v>283180</v>
      </c>
      <c r="I43" s="32">
        <f t="shared" si="0"/>
        <v>0.2697060458776477</v>
      </c>
    </row>
    <row r="44" spans="1:9" ht="12.75" customHeight="1">
      <c r="A44" s="278" t="s">
        <v>5</v>
      </c>
      <c r="B44" s="54" t="s">
        <v>72</v>
      </c>
      <c r="C44" s="298" t="s">
        <v>10</v>
      </c>
      <c r="D44" s="298"/>
      <c r="E44" s="298"/>
      <c r="F44" s="207">
        <v>38</v>
      </c>
      <c r="G44" s="55">
        <v>96829</v>
      </c>
      <c r="H44" s="56">
        <v>120031</v>
      </c>
      <c r="I44" s="36">
        <f t="shared" si="0"/>
        <v>0.23961829617160157</v>
      </c>
    </row>
    <row r="45" spans="1:9" ht="12.75" customHeight="1">
      <c r="A45" s="278"/>
      <c r="B45" s="57" t="s">
        <v>15</v>
      </c>
      <c r="C45" s="272" t="s">
        <v>13</v>
      </c>
      <c r="D45" s="272"/>
      <c r="E45" s="272"/>
      <c r="F45" s="37">
        <v>39</v>
      </c>
      <c r="G45" s="49">
        <v>16018</v>
      </c>
      <c r="H45" s="43">
        <v>21709</v>
      </c>
      <c r="I45" s="40">
        <f t="shared" si="0"/>
        <v>0.35528780122362336</v>
      </c>
    </row>
    <row r="46" spans="1:9" ht="12.75" customHeight="1">
      <c r="A46" s="278"/>
      <c r="B46" s="57" t="s">
        <v>16</v>
      </c>
      <c r="C46" s="286" t="s">
        <v>75</v>
      </c>
      <c r="D46" s="286"/>
      <c r="E46" s="286"/>
      <c r="F46" s="37">
        <v>40</v>
      </c>
      <c r="G46" s="49">
        <v>39173</v>
      </c>
      <c r="H46" s="43">
        <v>49575</v>
      </c>
      <c r="I46" s="40">
        <f t="shared" si="0"/>
        <v>0.26554004033390344</v>
      </c>
    </row>
    <row r="47" spans="1:9" ht="15" customHeight="1">
      <c r="A47" s="278"/>
      <c r="B47" s="57" t="s">
        <v>73</v>
      </c>
      <c r="C47" s="272" t="s">
        <v>9</v>
      </c>
      <c r="D47" s="272"/>
      <c r="E47" s="272"/>
      <c r="F47" s="37">
        <v>41</v>
      </c>
      <c r="G47" s="49">
        <v>19702</v>
      </c>
      <c r="H47" s="43">
        <v>27034</v>
      </c>
      <c r="I47" s="40">
        <f t="shared" si="0"/>
        <v>0.3721449599025479</v>
      </c>
    </row>
    <row r="48" spans="1:9" ht="13.5" customHeight="1" thickBot="1">
      <c r="A48" s="279"/>
      <c r="B48" s="58" t="s">
        <v>17</v>
      </c>
      <c r="C48" s="294" t="s">
        <v>9</v>
      </c>
      <c r="D48" s="294"/>
      <c r="E48" s="294"/>
      <c r="F48" s="51">
        <v>42</v>
      </c>
      <c r="G48" s="52">
        <v>51306</v>
      </c>
      <c r="H48" s="59">
        <v>64831</v>
      </c>
      <c r="I48" s="53">
        <f t="shared" si="0"/>
        <v>0.26361439207889914</v>
      </c>
    </row>
    <row r="49" ht="30" customHeight="1"/>
    <row r="50" spans="1:7" ht="12.75" customHeight="1">
      <c r="A50" s="178" t="s">
        <v>215</v>
      </c>
      <c r="B50" s="71"/>
      <c r="C50" s="71"/>
      <c r="D50" s="71"/>
      <c r="E50" s="71"/>
      <c r="G50" s="25" t="s">
        <v>216</v>
      </c>
    </row>
    <row r="51" spans="1:7" ht="12.75">
      <c r="A51" s="178" t="s">
        <v>217</v>
      </c>
      <c r="B51" s="71"/>
      <c r="C51" s="71"/>
      <c r="D51" s="71"/>
      <c r="E51" s="71"/>
      <c r="F51" s="62"/>
      <c r="G51" s="63" t="s">
        <v>169</v>
      </c>
    </row>
    <row r="52" spans="1:7" ht="12.75">
      <c r="A52" s="178" t="s">
        <v>218</v>
      </c>
      <c r="B52" s="71"/>
      <c r="C52" s="71"/>
      <c r="D52" s="71"/>
      <c r="E52" s="71"/>
      <c r="F52" s="62"/>
      <c r="G52" s="64" t="s">
        <v>168</v>
      </c>
    </row>
  </sheetData>
  <sheetProtection/>
  <mergeCells count="46">
    <mergeCell ref="A43:E43"/>
    <mergeCell ref="A44:A48"/>
    <mergeCell ref="C44:E44"/>
    <mergeCell ref="C45:E45"/>
    <mergeCell ref="C46:E46"/>
    <mergeCell ref="C47:E47"/>
    <mergeCell ref="C48:E48"/>
    <mergeCell ref="B35:B42"/>
    <mergeCell ref="C35:E35"/>
    <mergeCell ref="C36:C42"/>
    <mergeCell ref="D36:E36"/>
    <mergeCell ref="D37:D40"/>
    <mergeCell ref="D41:D42"/>
    <mergeCell ref="B30:B34"/>
    <mergeCell ref="C30:E30"/>
    <mergeCell ref="C31:C34"/>
    <mergeCell ref="D31:E31"/>
    <mergeCell ref="D32:D33"/>
    <mergeCell ref="B24:B29"/>
    <mergeCell ref="C24:E24"/>
    <mergeCell ref="C25:C29"/>
    <mergeCell ref="D25:E25"/>
    <mergeCell ref="D26:D28"/>
    <mergeCell ref="B16:B23"/>
    <mergeCell ref="C16:E16"/>
    <mergeCell ref="C17:C23"/>
    <mergeCell ref="D17:E17"/>
    <mergeCell ref="D18:D21"/>
    <mergeCell ref="D22:D23"/>
    <mergeCell ref="A6:E6"/>
    <mergeCell ref="A7:E7"/>
    <mergeCell ref="A8:A42"/>
    <mergeCell ref="B8:B15"/>
    <mergeCell ref="C8:E8"/>
    <mergeCell ref="C9:C15"/>
    <mergeCell ref="D9:E9"/>
    <mergeCell ref="D10:D11"/>
    <mergeCell ref="D12:D13"/>
    <mergeCell ref="D14:D15"/>
    <mergeCell ref="H1:I1"/>
    <mergeCell ref="A2:I2"/>
    <mergeCell ref="A4:E5"/>
    <mergeCell ref="G4:G5"/>
    <mergeCell ref="H4:H5"/>
    <mergeCell ref="I4:I5"/>
    <mergeCell ref="F4:F5"/>
  </mergeCells>
  <conditionalFormatting sqref="I7:I48">
    <cfRule type="cellIs" priority="1" dxfId="117" operator="greaterThan" stopIfTrue="1">
      <formula>0</formula>
    </cfRule>
    <cfRule type="cellIs" priority="2" dxfId="118" operator="lessThan" stopIfTrue="1">
      <formula>0</formula>
    </cfRule>
  </conditionalFormatting>
  <printOptions/>
  <pageMargins left="0.3937007874015748" right="0.1968503937007874" top="0.1968503937007874" bottom="0.1968503937007874" header="0.11811023622047245" footer="0.11811023622047245"/>
  <pageSetup fitToHeight="1" fitToWidth="1" horizontalDpi="600" verticalDpi="600" orientation="portrait" paperSize="9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1:I46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5" customWidth="1"/>
    <col min="2" max="2" width="35.75390625" style="25" customWidth="1"/>
    <col min="3" max="3" width="3.75390625" style="25" customWidth="1"/>
    <col min="4" max="5" width="25.75390625" style="25" customWidth="1"/>
    <col min="6" max="6" width="3.75390625" style="25" customWidth="1"/>
    <col min="7" max="7" width="9.75390625" style="26" customWidth="1"/>
    <col min="8" max="9" width="9.75390625" style="25" customWidth="1"/>
    <col min="10" max="10" width="7.625" style="25" customWidth="1"/>
    <col min="11" max="11" width="9.125" style="25" customWidth="1"/>
    <col min="12" max="12" width="11.125" style="25" bestFit="1" customWidth="1"/>
    <col min="13" max="16384" width="9.125" style="25" customWidth="1"/>
  </cols>
  <sheetData>
    <row r="1" spans="8:9" ht="12" customHeight="1">
      <c r="H1" s="292" t="s">
        <v>126</v>
      </c>
      <c r="I1" s="292"/>
    </row>
    <row r="2" spans="1:9" ht="32.25" customHeight="1">
      <c r="A2" s="293" t="s">
        <v>181</v>
      </c>
      <c r="B2" s="293"/>
      <c r="C2" s="293"/>
      <c r="D2" s="293"/>
      <c r="E2" s="293"/>
      <c r="F2" s="293"/>
      <c r="G2" s="293"/>
      <c r="H2" s="293"/>
      <c r="I2" s="293"/>
    </row>
    <row r="3" spans="1:9" ht="12.75">
      <c r="A3" s="27"/>
      <c r="B3" s="27"/>
      <c r="C3" s="27"/>
      <c r="D3" s="27"/>
      <c r="E3" s="27"/>
      <c r="F3" s="27"/>
      <c r="G3" s="28"/>
      <c r="H3" s="27"/>
      <c r="I3" s="27"/>
    </row>
    <row r="4" spans="1:9" ht="34.5" customHeight="1">
      <c r="A4" s="276" t="s">
        <v>1</v>
      </c>
      <c r="B4" s="276"/>
      <c r="C4" s="276"/>
      <c r="D4" s="276"/>
      <c r="E4" s="276"/>
      <c r="F4" s="280" t="s">
        <v>0</v>
      </c>
      <c r="G4" s="266">
        <v>2022</v>
      </c>
      <c r="H4" s="282">
        <v>2023</v>
      </c>
      <c r="I4" s="266" t="s">
        <v>162</v>
      </c>
    </row>
    <row r="5" spans="1:9" ht="10.5" customHeight="1">
      <c r="A5" s="276"/>
      <c r="B5" s="276"/>
      <c r="C5" s="276"/>
      <c r="D5" s="276"/>
      <c r="E5" s="276"/>
      <c r="F5" s="281"/>
      <c r="G5" s="275"/>
      <c r="H5" s="283"/>
      <c r="I5" s="275"/>
    </row>
    <row r="6" spans="1:9" ht="14.25" customHeight="1" thickBot="1">
      <c r="A6" s="265" t="s">
        <v>2</v>
      </c>
      <c r="B6" s="265"/>
      <c r="C6" s="265"/>
      <c r="D6" s="265"/>
      <c r="E6" s="265"/>
      <c r="F6" s="201" t="s">
        <v>3</v>
      </c>
      <c r="G6" s="201">
        <v>1</v>
      </c>
      <c r="H6" s="201">
        <v>2</v>
      </c>
      <c r="I6" s="201">
        <v>3</v>
      </c>
    </row>
    <row r="7" spans="1:9" ht="30" customHeight="1" thickBot="1">
      <c r="A7" s="273" t="s">
        <v>127</v>
      </c>
      <c r="B7" s="274"/>
      <c r="C7" s="274"/>
      <c r="D7" s="274"/>
      <c r="E7" s="274"/>
      <c r="F7" s="30">
        <v>1</v>
      </c>
      <c r="G7" s="31">
        <f>G8+G21+G25</f>
        <v>2567150</v>
      </c>
      <c r="H7" s="31">
        <f>H8+H21+H25</f>
        <v>3656551</v>
      </c>
      <c r="I7" s="32">
        <f>H7/G7*100%-100%</f>
        <v>0.4243620357205462</v>
      </c>
    </row>
    <row r="8" spans="1:9" ht="12.75" customHeight="1">
      <c r="A8" s="317" t="s">
        <v>87</v>
      </c>
      <c r="B8" s="309" t="s">
        <v>7</v>
      </c>
      <c r="C8" s="318" t="s">
        <v>4</v>
      </c>
      <c r="D8" s="318"/>
      <c r="E8" s="318"/>
      <c r="F8" s="65">
        <v>2</v>
      </c>
      <c r="G8" s="34">
        <f>G10+G12+G15+G17</f>
        <v>2071925</v>
      </c>
      <c r="H8" s="35">
        <f>H10+H12+H15+H17</f>
        <v>2889730</v>
      </c>
      <c r="I8" s="36">
        <f aca="true" t="shared" si="0" ref="I8:I42">H8/G8*100%-100%</f>
        <v>0.394707820022443</v>
      </c>
    </row>
    <row r="9" spans="1:9" ht="15" customHeight="1">
      <c r="A9" s="278"/>
      <c r="B9" s="308"/>
      <c r="C9" s="299" t="s">
        <v>5</v>
      </c>
      <c r="D9" s="272" t="s">
        <v>6</v>
      </c>
      <c r="E9" s="272"/>
      <c r="F9" s="37">
        <v>3</v>
      </c>
      <c r="G9" s="38">
        <f>G11+G13+G16+G18+G19+G20</f>
        <v>1429834</v>
      </c>
      <c r="H9" s="39">
        <f>H11+H13+H16+H18+H19+H20</f>
        <v>1969457</v>
      </c>
      <c r="I9" s="40">
        <f t="shared" si="0"/>
        <v>0.377402551624874</v>
      </c>
    </row>
    <row r="10" spans="1:9" ht="12.75" customHeight="1">
      <c r="A10" s="278"/>
      <c r="B10" s="308"/>
      <c r="C10" s="300"/>
      <c r="D10" s="286" t="s">
        <v>14</v>
      </c>
      <c r="E10" s="197" t="s">
        <v>8</v>
      </c>
      <c r="F10" s="37">
        <v>4</v>
      </c>
      <c r="G10" s="42">
        <v>23510</v>
      </c>
      <c r="H10" s="43">
        <f>'3.1'!H10</f>
        <v>25676</v>
      </c>
      <c r="I10" s="40">
        <f t="shared" si="0"/>
        <v>0.0921310080816673</v>
      </c>
    </row>
    <row r="11" spans="1:9" ht="12.75">
      <c r="A11" s="278"/>
      <c r="B11" s="308"/>
      <c r="C11" s="300"/>
      <c r="D11" s="286"/>
      <c r="E11" s="44" t="s">
        <v>6</v>
      </c>
      <c r="F11" s="37">
        <v>5</v>
      </c>
      <c r="G11" s="42">
        <v>20850</v>
      </c>
      <c r="H11" s="43">
        <f>'3.1'!H11</f>
        <v>22810</v>
      </c>
      <c r="I11" s="40">
        <f t="shared" si="0"/>
        <v>0.09400479616306945</v>
      </c>
    </row>
    <row r="12" spans="1:9" ht="15" customHeight="1">
      <c r="A12" s="278"/>
      <c r="B12" s="308"/>
      <c r="C12" s="300"/>
      <c r="D12" s="265" t="s">
        <v>16</v>
      </c>
      <c r="E12" s="196" t="s">
        <v>8</v>
      </c>
      <c r="F12" s="37">
        <v>6</v>
      </c>
      <c r="G12" s="42">
        <v>633057</v>
      </c>
      <c r="H12" s="43">
        <f>'3.1'!H26</f>
        <v>874456</v>
      </c>
      <c r="I12" s="40">
        <f t="shared" si="0"/>
        <v>0.3813226929012712</v>
      </c>
    </row>
    <row r="13" spans="1:9" ht="15" customHeight="1">
      <c r="A13" s="278"/>
      <c r="B13" s="308"/>
      <c r="C13" s="300"/>
      <c r="D13" s="284"/>
      <c r="E13" s="44" t="s">
        <v>6</v>
      </c>
      <c r="F13" s="37">
        <v>7</v>
      </c>
      <c r="G13" s="42">
        <v>82365</v>
      </c>
      <c r="H13" s="43">
        <f>'3.1'!H27</f>
        <v>108592</v>
      </c>
      <c r="I13" s="40">
        <f t="shared" si="0"/>
        <v>0.3184240879014144</v>
      </c>
    </row>
    <row r="14" spans="1:9" ht="51">
      <c r="A14" s="278"/>
      <c r="B14" s="308"/>
      <c r="C14" s="300"/>
      <c r="D14" s="285"/>
      <c r="E14" s="44" t="s">
        <v>77</v>
      </c>
      <c r="F14" s="37">
        <v>8</v>
      </c>
      <c r="G14" s="42">
        <v>463429</v>
      </c>
      <c r="H14" s="43">
        <f>'3.1'!H28</f>
        <v>669153</v>
      </c>
      <c r="I14" s="40">
        <f t="shared" si="0"/>
        <v>0.4439169754158674</v>
      </c>
    </row>
    <row r="15" spans="1:9" ht="15" customHeight="1">
      <c r="A15" s="278"/>
      <c r="B15" s="308"/>
      <c r="C15" s="300"/>
      <c r="D15" s="302" t="s">
        <v>73</v>
      </c>
      <c r="E15" s="196" t="s">
        <v>8</v>
      </c>
      <c r="F15" s="37">
        <v>9</v>
      </c>
      <c r="G15" s="42">
        <v>700412</v>
      </c>
      <c r="H15" s="43">
        <f>'3.1'!H32</f>
        <v>905216</v>
      </c>
      <c r="I15" s="40">
        <f t="shared" si="0"/>
        <v>0.2924050416040844</v>
      </c>
    </row>
    <row r="16" spans="1:9" ht="15" customHeight="1">
      <c r="A16" s="278"/>
      <c r="B16" s="308"/>
      <c r="C16" s="300"/>
      <c r="D16" s="303"/>
      <c r="E16" s="44" t="s">
        <v>6</v>
      </c>
      <c r="F16" s="37">
        <v>10</v>
      </c>
      <c r="G16" s="42">
        <v>691641</v>
      </c>
      <c r="H16" s="43">
        <f>'3.1'!H33</f>
        <v>891399</v>
      </c>
      <c r="I16" s="40">
        <f t="shared" si="0"/>
        <v>0.28881746455169655</v>
      </c>
    </row>
    <row r="17" spans="1:9" ht="12.75">
      <c r="A17" s="278"/>
      <c r="B17" s="308"/>
      <c r="C17" s="300"/>
      <c r="D17" s="296" t="s">
        <v>17</v>
      </c>
      <c r="E17" s="197" t="s">
        <v>8</v>
      </c>
      <c r="F17" s="37">
        <v>11</v>
      </c>
      <c r="G17" s="42">
        <v>714946</v>
      </c>
      <c r="H17" s="43">
        <f>'3.1'!H37</f>
        <v>1084382</v>
      </c>
      <c r="I17" s="40">
        <f t="shared" si="0"/>
        <v>0.5167327322622968</v>
      </c>
    </row>
    <row r="18" spans="1:9" ht="25.5">
      <c r="A18" s="278"/>
      <c r="B18" s="308"/>
      <c r="C18" s="300"/>
      <c r="D18" s="297"/>
      <c r="E18" s="44" t="s">
        <v>83</v>
      </c>
      <c r="F18" s="37">
        <v>12</v>
      </c>
      <c r="G18" s="42">
        <v>189637</v>
      </c>
      <c r="H18" s="43">
        <f>'3.1'!H38</f>
        <v>362210</v>
      </c>
      <c r="I18" s="40">
        <f t="shared" si="0"/>
        <v>0.9100175598643725</v>
      </c>
    </row>
    <row r="19" spans="1:9" ht="25.5">
      <c r="A19" s="278"/>
      <c r="B19" s="308"/>
      <c r="C19" s="300"/>
      <c r="D19" s="297"/>
      <c r="E19" s="44" t="s">
        <v>84</v>
      </c>
      <c r="F19" s="37">
        <v>13</v>
      </c>
      <c r="G19" s="42">
        <v>395500</v>
      </c>
      <c r="H19" s="43">
        <f>'3.1'!H39</f>
        <v>514774</v>
      </c>
      <c r="I19" s="40">
        <f t="shared" si="0"/>
        <v>0.30157774968394446</v>
      </c>
    </row>
    <row r="20" spans="1:9" ht="25.5">
      <c r="A20" s="278"/>
      <c r="B20" s="277"/>
      <c r="C20" s="300"/>
      <c r="D20" s="298"/>
      <c r="E20" s="44" t="s">
        <v>85</v>
      </c>
      <c r="F20" s="37">
        <v>14</v>
      </c>
      <c r="G20" s="42">
        <v>49841</v>
      </c>
      <c r="H20" s="43">
        <f>'3.1'!H40</f>
        <v>69672</v>
      </c>
      <c r="I20" s="40">
        <f t="shared" si="0"/>
        <v>0.3978852751750568</v>
      </c>
    </row>
    <row r="21" spans="1:9" ht="15" customHeight="1">
      <c r="A21" s="278"/>
      <c r="B21" s="307" t="s">
        <v>11</v>
      </c>
      <c r="C21" s="310" t="s">
        <v>15</v>
      </c>
      <c r="D21" s="302"/>
      <c r="E21" s="202" t="s">
        <v>4</v>
      </c>
      <c r="F21" s="37">
        <v>15</v>
      </c>
      <c r="G21" s="42">
        <v>78681</v>
      </c>
      <c r="H21" s="43">
        <f>'3.1'!H18</f>
        <v>179422</v>
      </c>
      <c r="I21" s="40">
        <f t="shared" si="0"/>
        <v>1.2803726439674126</v>
      </c>
    </row>
    <row r="22" spans="1:9" ht="25.5">
      <c r="A22" s="278"/>
      <c r="B22" s="308"/>
      <c r="C22" s="311"/>
      <c r="D22" s="312"/>
      <c r="E22" s="44" t="s">
        <v>83</v>
      </c>
      <c r="F22" s="37">
        <v>16</v>
      </c>
      <c r="G22" s="42">
        <v>13260</v>
      </c>
      <c r="H22" s="43">
        <f>'3.1'!H19</f>
        <v>16713</v>
      </c>
      <c r="I22" s="40">
        <f t="shared" si="0"/>
        <v>0.2604072398190045</v>
      </c>
    </row>
    <row r="23" spans="1:9" ht="25.5">
      <c r="A23" s="278"/>
      <c r="B23" s="308"/>
      <c r="C23" s="311"/>
      <c r="D23" s="312"/>
      <c r="E23" s="44" t="s">
        <v>84</v>
      </c>
      <c r="F23" s="37">
        <v>17</v>
      </c>
      <c r="G23" s="42">
        <v>52385</v>
      </c>
      <c r="H23" s="43">
        <f>'3.1'!H20</f>
        <v>72584</v>
      </c>
      <c r="I23" s="40">
        <f t="shared" si="0"/>
        <v>0.38558747733129706</v>
      </c>
    </row>
    <row r="24" spans="1:9" ht="38.25">
      <c r="A24" s="278"/>
      <c r="B24" s="277"/>
      <c r="C24" s="313"/>
      <c r="D24" s="303"/>
      <c r="E24" s="44" t="s">
        <v>86</v>
      </c>
      <c r="F24" s="37">
        <v>18</v>
      </c>
      <c r="G24" s="42">
        <v>1894</v>
      </c>
      <c r="H24" s="43">
        <f>'3.1'!H21</f>
        <v>2773</v>
      </c>
      <c r="I24" s="40">
        <f t="shared" si="0"/>
        <v>0.46409714889123554</v>
      </c>
    </row>
    <row r="25" spans="1:9" ht="15" customHeight="1">
      <c r="A25" s="278"/>
      <c r="B25" s="307" t="s">
        <v>79</v>
      </c>
      <c r="C25" s="286" t="s">
        <v>72</v>
      </c>
      <c r="D25" s="286"/>
      <c r="E25" s="200" t="s">
        <v>4</v>
      </c>
      <c r="F25" s="37">
        <v>19</v>
      </c>
      <c r="G25" s="42">
        <v>416544</v>
      </c>
      <c r="H25" s="43">
        <f>'3.1'!H12</f>
        <v>587399</v>
      </c>
      <c r="I25" s="40">
        <f t="shared" si="0"/>
        <v>0.4101727548590306</v>
      </c>
    </row>
    <row r="26" spans="1:9" ht="13.5" thickBot="1">
      <c r="A26" s="278"/>
      <c r="B26" s="308"/>
      <c r="C26" s="265"/>
      <c r="D26" s="265"/>
      <c r="E26" s="68" t="s">
        <v>6</v>
      </c>
      <c r="F26" s="206">
        <v>20</v>
      </c>
      <c r="G26" s="70">
        <v>367476</v>
      </c>
      <c r="H26" s="59">
        <f>'3.1'!H13</f>
        <v>445140</v>
      </c>
      <c r="I26" s="53">
        <f t="shared" si="0"/>
        <v>0.211344414329099</v>
      </c>
    </row>
    <row r="27" spans="1:9" ht="30" customHeight="1" thickBot="1">
      <c r="A27" s="273" t="s">
        <v>128</v>
      </c>
      <c r="B27" s="274"/>
      <c r="C27" s="274"/>
      <c r="D27" s="274"/>
      <c r="E27" s="274"/>
      <c r="F27" s="30">
        <v>21</v>
      </c>
      <c r="G27" s="31">
        <f>G28+G37+G40</f>
        <v>330882</v>
      </c>
      <c r="H27" s="31">
        <f>H28+H37+H40</f>
        <v>536975</v>
      </c>
      <c r="I27" s="32">
        <f t="shared" si="0"/>
        <v>0.6228595088279205</v>
      </c>
    </row>
    <row r="28" spans="1:9" ht="12.75" customHeight="1">
      <c r="A28" s="304" t="s">
        <v>87</v>
      </c>
      <c r="B28" s="277" t="s">
        <v>81</v>
      </c>
      <c r="C28" s="277" t="s">
        <v>4</v>
      </c>
      <c r="D28" s="277"/>
      <c r="E28" s="277"/>
      <c r="F28" s="207">
        <v>22</v>
      </c>
      <c r="G28" s="34">
        <f>G30+G32+G34</f>
        <v>213717</v>
      </c>
      <c r="H28" s="35">
        <f>H30+H32+H34</f>
        <v>306949</v>
      </c>
      <c r="I28" s="36">
        <f t="shared" si="0"/>
        <v>0.4362404488178291</v>
      </c>
    </row>
    <row r="29" spans="1:9" ht="15" customHeight="1">
      <c r="A29" s="305"/>
      <c r="B29" s="269"/>
      <c r="C29" s="270" t="s">
        <v>5</v>
      </c>
      <c r="D29" s="272" t="s">
        <v>82</v>
      </c>
      <c r="E29" s="272"/>
      <c r="F29" s="37">
        <v>23</v>
      </c>
      <c r="G29" s="38">
        <f>G31+G33+G36</f>
        <v>110181</v>
      </c>
      <c r="H29" s="39">
        <f>H31+H33+H36</f>
        <v>141440</v>
      </c>
      <c r="I29" s="40">
        <f t="shared" si="0"/>
        <v>0.2837059021065338</v>
      </c>
    </row>
    <row r="30" spans="1:9" ht="12.75">
      <c r="A30" s="305"/>
      <c r="B30" s="269"/>
      <c r="C30" s="270"/>
      <c r="D30" s="286" t="s">
        <v>16</v>
      </c>
      <c r="E30" s="196" t="s">
        <v>8</v>
      </c>
      <c r="F30" s="37">
        <v>24</v>
      </c>
      <c r="G30" s="42">
        <v>135703</v>
      </c>
      <c r="H30" s="43">
        <f>'3.1'!H29+'3.1'!H46</f>
        <v>202742</v>
      </c>
      <c r="I30" s="40">
        <f t="shared" si="0"/>
        <v>0.4940126600001473</v>
      </c>
    </row>
    <row r="31" spans="1:9" ht="25.5">
      <c r="A31" s="305"/>
      <c r="B31" s="269"/>
      <c r="C31" s="270"/>
      <c r="D31" s="286"/>
      <c r="E31" s="44" t="s">
        <v>82</v>
      </c>
      <c r="F31" s="37">
        <v>25</v>
      </c>
      <c r="G31" s="42">
        <v>39173</v>
      </c>
      <c r="H31" s="43">
        <f>'3.1'!H46</f>
        <v>49575</v>
      </c>
      <c r="I31" s="40">
        <f t="shared" si="0"/>
        <v>0.26554004033390344</v>
      </c>
    </row>
    <row r="32" spans="1:9" ht="12.75" customHeight="1">
      <c r="A32" s="305"/>
      <c r="B32" s="269"/>
      <c r="C32" s="270"/>
      <c r="D32" s="286" t="s">
        <v>73</v>
      </c>
      <c r="E32" s="196" t="s">
        <v>8</v>
      </c>
      <c r="F32" s="37">
        <v>26</v>
      </c>
      <c r="G32" s="42">
        <v>22987</v>
      </c>
      <c r="H32" s="43">
        <f>'3.1'!H34+'3.1'!H47</f>
        <v>32864</v>
      </c>
      <c r="I32" s="40">
        <f t="shared" si="0"/>
        <v>0.4296776438856744</v>
      </c>
    </row>
    <row r="33" spans="1:9" ht="25.5">
      <c r="A33" s="305"/>
      <c r="B33" s="269"/>
      <c r="C33" s="270"/>
      <c r="D33" s="286"/>
      <c r="E33" s="44" t="s">
        <v>82</v>
      </c>
      <c r="F33" s="37">
        <v>27</v>
      </c>
      <c r="G33" s="42">
        <v>19702</v>
      </c>
      <c r="H33" s="43">
        <f>'3.1'!H47</f>
        <v>27034</v>
      </c>
      <c r="I33" s="40">
        <f t="shared" si="0"/>
        <v>0.3721449599025479</v>
      </c>
    </row>
    <row r="34" spans="1:9" ht="12.75">
      <c r="A34" s="305"/>
      <c r="B34" s="269"/>
      <c r="C34" s="270"/>
      <c r="D34" s="272" t="s">
        <v>17</v>
      </c>
      <c r="E34" s="197" t="s">
        <v>8</v>
      </c>
      <c r="F34" s="37">
        <v>28</v>
      </c>
      <c r="G34" s="42">
        <v>55027</v>
      </c>
      <c r="H34" s="43">
        <f>'3.1'!H41+'3.1'!H48</f>
        <v>71343</v>
      </c>
      <c r="I34" s="40">
        <f t="shared" si="0"/>
        <v>0.29650898649753765</v>
      </c>
    </row>
    <row r="35" spans="1:9" ht="12.75">
      <c r="A35" s="305"/>
      <c r="B35" s="269"/>
      <c r="C35" s="270"/>
      <c r="D35" s="272"/>
      <c r="E35" s="44" t="s">
        <v>6</v>
      </c>
      <c r="F35" s="37">
        <v>29</v>
      </c>
      <c r="G35" s="42">
        <v>223</v>
      </c>
      <c r="H35" s="43">
        <f>'3.1'!H42</f>
        <v>213</v>
      </c>
      <c r="I35" s="40">
        <f t="shared" si="0"/>
        <v>-0.04484304932735428</v>
      </c>
    </row>
    <row r="36" spans="1:9" ht="25.5">
      <c r="A36" s="305"/>
      <c r="B36" s="269"/>
      <c r="C36" s="270"/>
      <c r="D36" s="272"/>
      <c r="E36" s="44" t="s">
        <v>82</v>
      </c>
      <c r="F36" s="37">
        <v>30</v>
      </c>
      <c r="G36" s="42">
        <v>51306</v>
      </c>
      <c r="H36" s="43">
        <f>'3.1'!H48</f>
        <v>64831</v>
      </c>
      <c r="I36" s="40">
        <f t="shared" si="0"/>
        <v>0.26361439207889914</v>
      </c>
    </row>
    <row r="37" spans="1:9" ht="15" customHeight="1">
      <c r="A37" s="305"/>
      <c r="B37" s="307" t="s">
        <v>13</v>
      </c>
      <c r="C37" s="310" t="s">
        <v>15</v>
      </c>
      <c r="D37" s="302"/>
      <c r="E37" s="202" t="s">
        <v>8</v>
      </c>
      <c r="F37" s="37">
        <v>33</v>
      </c>
      <c r="G37" s="42">
        <v>17512</v>
      </c>
      <c r="H37" s="43">
        <f>'3.1'!H22+'3.1'!H45</f>
        <v>40953</v>
      </c>
      <c r="I37" s="40">
        <f t="shared" si="0"/>
        <v>1.33856783919598</v>
      </c>
    </row>
    <row r="38" spans="1:9" ht="12.75">
      <c r="A38" s="305"/>
      <c r="B38" s="308"/>
      <c r="C38" s="311"/>
      <c r="D38" s="312"/>
      <c r="E38" s="44" t="s">
        <v>6</v>
      </c>
      <c r="F38" s="37">
        <v>34</v>
      </c>
      <c r="G38" s="42">
        <v>260</v>
      </c>
      <c r="H38" s="43">
        <f>'3.1'!H23</f>
        <v>799</v>
      </c>
      <c r="I38" s="40">
        <f t="shared" si="0"/>
        <v>2.0730769230769233</v>
      </c>
    </row>
    <row r="39" spans="1:9" ht="25.5">
      <c r="A39" s="305"/>
      <c r="B39" s="277"/>
      <c r="C39" s="313"/>
      <c r="D39" s="303"/>
      <c r="E39" s="44" t="s">
        <v>82</v>
      </c>
      <c r="F39" s="37">
        <v>35</v>
      </c>
      <c r="G39" s="42">
        <v>16018</v>
      </c>
      <c r="H39" s="43">
        <f>'3.1'!H45</f>
        <v>21709</v>
      </c>
      <c r="I39" s="40">
        <f t="shared" si="0"/>
        <v>0.35528780122362336</v>
      </c>
    </row>
    <row r="40" spans="1:9" ht="15" customHeight="1">
      <c r="A40" s="305"/>
      <c r="B40" s="307" t="s">
        <v>10</v>
      </c>
      <c r="C40" s="310" t="s">
        <v>72</v>
      </c>
      <c r="D40" s="302"/>
      <c r="E40" s="202" t="s">
        <v>8</v>
      </c>
      <c r="F40" s="37">
        <v>38</v>
      </c>
      <c r="G40" s="42">
        <v>99653</v>
      </c>
      <c r="H40" s="43">
        <f>'3.1'!H14+'3.1'!H44</f>
        <v>189073</v>
      </c>
      <c r="I40" s="40">
        <f t="shared" si="0"/>
        <v>0.897313678464271</v>
      </c>
    </row>
    <row r="41" spans="1:9" ht="12.75">
      <c r="A41" s="305"/>
      <c r="B41" s="308"/>
      <c r="C41" s="311"/>
      <c r="D41" s="312"/>
      <c r="E41" s="44" t="s">
        <v>6</v>
      </c>
      <c r="F41" s="37">
        <v>39</v>
      </c>
      <c r="G41" s="42">
        <v>37</v>
      </c>
      <c r="H41" s="43">
        <f>'3.1'!H15</f>
        <v>14</v>
      </c>
      <c r="I41" s="40">
        <f t="shared" si="0"/>
        <v>-0.6216216216216216</v>
      </c>
    </row>
    <row r="42" spans="1:9" ht="26.25" thickBot="1">
      <c r="A42" s="306"/>
      <c r="B42" s="314"/>
      <c r="C42" s="315"/>
      <c r="D42" s="316"/>
      <c r="E42" s="50" t="s">
        <v>82</v>
      </c>
      <c r="F42" s="51">
        <v>40</v>
      </c>
      <c r="G42" s="70">
        <v>96829</v>
      </c>
      <c r="H42" s="59">
        <f>'3.1'!H44</f>
        <v>120031</v>
      </c>
      <c r="I42" s="53">
        <f t="shared" si="0"/>
        <v>0.23961829617160157</v>
      </c>
    </row>
    <row r="43" ht="30" customHeight="1"/>
    <row r="44" spans="1:7" ht="12.75" customHeight="1">
      <c r="A44" s="178" t="s">
        <v>215</v>
      </c>
      <c r="B44" s="71"/>
      <c r="C44" s="71"/>
      <c r="D44" s="71"/>
      <c r="E44" s="71"/>
      <c r="G44" s="25" t="s">
        <v>216</v>
      </c>
    </row>
    <row r="45" spans="1:7" ht="12.75">
      <c r="A45" s="178" t="s">
        <v>217</v>
      </c>
      <c r="B45" s="71"/>
      <c r="C45" s="71"/>
      <c r="D45" s="71"/>
      <c r="E45" s="71"/>
      <c r="F45" s="62"/>
      <c r="G45" s="63" t="s">
        <v>169</v>
      </c>
    </row>
    <row r="46" spans="1:7" ht="12.75">
      <c r="A46" s="178" t="s">
        <v>218</v>
      </c>
      <c r="B46" s="71"/>
      <c r="C46" s="71"/>
      <c r="D46" s="71"/>
      <c r="E46" s="71"/>
      <c r="F46" s="62"/>
      <c r="G46" s="64" t="s">
        <v>168</v>
      </c>
    </row>
  </sheetData>
  <sheetProtection/>
  <mergeCells count="35">
    <mergeCell ref="B40:B42"/>
    <mergeCell ref="C40:D42"/>
    <mergeCell ref="A27:E27"/>
    <mergeCell ref="A28:A42"/>
    <mergeCell ref="B28:B36"/>
    <mergeCell ref="C28:E28"/>
    <mergeCell ref="C29:C36"/>
    <mergeCell ref="D29:E29"/>
    <mergeCell ref="D30:D31"/>
    <mergeCell ref="D32:D33"/>
    <mergeCell ref="D17:D20"/>
    <mergeCell ref="B21:B24"/>
    <mergeCell ref="C21:D24"/>
    <mergeCell ref="C37:D39"/>
    <mergeCell ref="B25:B26"/>
    <mergeCell ref="C25:D26"/>
    <mergeCell ref="D34:D36"/>
    <mergeCell ref="B37:B39"/>
    <mergeCell ref="A6:E6"/>
    <mergeCell ref="A7:E7"/>
    <mergeCell ref="A8:A26"/>
    <mergeCell ref="B8:B20"/>
    <mergeCell ref="C8:E8"/>
    <mergeCell ref="C9:C20"/>
    <mergeCell ref="D9:E9"/>
    <mergeCell ref="D10:D11"/>
    <mergeCell ref="D12:D14"/>
    <mergeCell ref="D15:D16"/>
    <mergeCell ref="H1:I1"/>
    <mergeCell ref="A2:I2"/>
    <mergeCell ref="A4:E5"/>
    <mergeCell ref="G4:G5"/>
    <mergeCell ref="H4:H5"/>
    <mergeCell ref="I4:I5"/>
    <mergeCell ref="F4:F5"/>
  </mergeCells>
  <conditionalFormatting sqref="I7:I42">
    <cfRule type="cellIs" priority="1" dxfId="117" operator="greaterThan" stopIfTrue="1">
      <formula>0</formula>
    </cfRule>
    <cfRule type="cellIs" priority="2" dxfId="118" operator="lessThan" stopIfTrue="1">
      <formula>0</formula>
    </cfRule>
  </conditionalFormatting>
  <printOptions/>
  <pageMargins left="0.3937007874015748" right="0.1968503937007874" top="0.1968503937007874" bottom="0.1968503937007874" header="0.11811023622047245" footer="0.11811023622047245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Башкатова Вікторія Василівна</cp:lastModifiedBy>
  <cp:lastPrinted>2024-03-13T07:03:11Z</cp:lastPrinted>
  <dcterms:created xsi:type="dcterms:W3CDTF">2011-07-25T06:37:41Z</dcterms:created>
  <dcterms:modified xsi:type="dcterms:W3CDTF">2024-03-15T09:57:46Z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АНАЛІТИЧНІ ТАБЛИЦІ 2023_4.2023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10000</vt:i4>
  </property>
  <property fmtid="{D5CDD505-2E9C-101B-9397-08002B2CF9AE}" pid="6" name="Тип звітуID">
    <vt:i4>32095330</vt:i4>
  </property>
  <property fmtid="{D5CDD505-2E9C-101B-9397-08002B2CF9AE}" pid="7" name="Тип звіту">
    <vt:lpwstr>АНАЛІТИЧНІ ТАБЛИЦІ 2023</vt:lpwstr>
  </property>
  <property fmtid="{D5CDD505-2E9C-101B-9397-08002B2CF9AE}" pid="8" name="К.Cума">
    <vt:lpwstr>76352320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C33244D3</vt:lpwstr>
  </property>
  <property fmtid="{D5CDD505-2E9C-101B-9397-08002B2CF9AE}" pid="16" name="Версія БД">
    <vt:lpwstr>3.31.3.2831</vt:lpwstr>
  </property>
</Properties>
</file>