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ЗМІСТ" sheetId="1" r:id="rId1"/>
    <sheet name="1" sheetId="2" r:id="rId2"/>
    <sheet name="2" sheetId="28" r:id="rId3"/>
    <sheet name="3" sheetId="4" r:id="rId4"/>
    <sheet name="4" sheetId="5" r:id="rId5"/>
    <sheet name="5" sheetId="30" r:id="rId6"/>
    <sheet name="6" sheetId="29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0" sheetId="21" r:id="rId21"/>
    <sheet name="21" sheetId="22" r:id="rId22"/>
    <sheet name="22" sheetId="23" r:id="rId23"/>
    <sheet name="23" sheetId="24" r:id="rId24"/>
    <sheet name="24" sheetId="25" r:id="rId25"/>
    <sheet name="25" sheetId="26" r:id="rId26"/>
    <sheet name="26" sheetId="27" r:id="rId27"/>
  </sheets>
  <definedNames>
    <definedName name="_Z1">'1'!$A$1:$AJ$33</definedName>
    <definedName name="_xlnm.Print_Titles" localSheetId="24">'24'!$A:$B</definedName>
    <definedName name="_xlnm.Print_Area" localSheetId="1">'1'!$A$1:$F$33</definedName>
    <definedName name="_xlnm.Print_Area" localSheetId="12">'12'!$A$1:$K$53</definedName>
    <definedName name="_xlnm.Print_Area" localSheetId="16">'16'!$A$1:$W$38</definedName>
    <definedName name="_xlnm.Print_Area" localSheetId="2">'2'!$A$1:$F$33</definedName>
    <definedName name="_xlnm.Print_Area" localSheetId="21">'21'!$A$1:$P$35</definedName>
    <definedName name="_xlnm.Print_Area" localSheetId="22">'22'!$A$1:$P$37</definedName>
    <definedName name="_xlnm.Print_Area" localSheetId="23">'23'!$A$1:$S$37</definedName>
    <definedName name="_xlnm.Print_Area" localSheetId="26">'26'!$A$1:$J$49</definedName>
    <definedName name="_xlnm.Print_Area" localSheetId="3">'3'!$A$1:$BA$37</definedName>
    <definedName name="_xlnm.Print_Area" localSheetId="4">'4'!$A$1:$AQ$36</definedName>
    <definedName name="_xlnm.Print_Area" localSheetId="7">'7'!$A$1:$X$20</definedName>
    <definedName name="_xlnm.Print_Area" localSheetId="9">'9'!$A$1:$N$23</definedName>
    <definedName name="_xlnm.Print_Area" localSheetId="0">ЗМІСТ!$A$1:$B$27</definedName>
  </definedNames>
  <calcPr calcId="145621" fullCalcOnLoad="1"/>
</workbook>
</file>

<file path=xl/calcChain.xml><?xml version="1.0" encoding="utf-8"?>
<calcChain xmlns="http://schemas.openxmlformats.org/spreadsheetml/2006/main">
  <c r="T9" i="24" l="1"/>
  <c r="U9" i="24"/>
  <c r="T10" i="24"/>
  <c r="U10" i="24"/>
  <c r="T11" i="24"/>
  <c r="U11" i="24"/>
  <c r="T12" i="24"/>
  <c r="U12" i="24"/>
  <c r="T13" i="24"/>
  <c r="U13" i="24"/>
  <c r="T14" i="24"/>
  <c r="U14" i="24"/>
  <c r="T15" i="24"/>
  <c r="U15" i="24"/>
  <c r="T16" i="24"/>
  <c r="U16" i="24"/>
  <c r="T17" i="24"/>
  <c r="U17" i="24"/>
  <c r="T18" i="24"/>
  <c r="U18" i="24"/>
  <c r="T19" i="24"/>
  <c r="U19" i="24"/>
  <c r="T20" i="24"/>
  <c r="U20" i="24"/>
  <c r="T21" i="24"/>
  <c r="U21" i="24"/>
  <c r="T22" i="24"/>
  <c r="U22" i="24"/>
  <c r="T23" i="24"/>
  <c r="U23" i="24"/>
  <c r="T24" i="24"/>
  <c r="U24" i="24"/>
  <c r="T25" i="24"/>
  <c r="U25" i="24"/>
  <c r="T26" i="24"/>
  <c r="U26" i="24"/>
  <c r="T27" i="24"/>
  <c r="U27" i="24"/>
  <c r="T28" i="24"/>
  <c r="U28" i="24"/>
  <c r="T29" i="24"/>
  <c r="U29" i="24"/>
  <c r="T30" i="24"/>
  <c r="U30" i="24"/>
  <c r="T31" i="24"/>
  <c r="U31" i="24"/>
  <c r="T32" i="24"/>
  <c r="U32" i="24"/>
  <c r="T33" i="24"/>
  <c r="U33" i="24"/>
  <c r="T34" i="24"/>
  <c r="U34" i="24"/>
  <c r="V34" i="2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N8" i="11"/>
  <c r="Q20" i="8"/>
  <c r="P20" i="8"/>
  <c r="O20" i="8"/>
  <c r="L17" i="8"/>
  <c r="M17" i="8"/>
  <c r="L18" i="8"/>
  <c r="M18" i="8"/>
  <c r="V16" i="8"/>
  <c r="W16" i="8"/>
  <c r="X16" i="8"/>
  <c r="V17" i="8"/>
  <c r="W17" i="8"/>
  <c r="X17" i="8"/>
  <c r="V18" i="8"/>
  <c r="W18" i="8"/>
  <c r="X18" i="8"/>
  <c r="S16" i="8"/>
  <c r="T16" i="8"/>
  <c r="S17" i="8"/>
  <c r="T17" i="8"/>
  <c r="S18" i="8"/>
  <c r="T18" i="8"/>
  <c r="X19" i="8"/>
  <c r="W19" i="8"/>
  <c r="V19" i="8"/>
  <c r="U19" i="8"/>
  <c r="S19" i="8"/>
  <c r="T19" i="8"/>
  <c r="L19" i="8"/>
  <c r="M19" i="8"/>
  <c r="U18" i="8"/>
  <c r="U17" i="8"/>
  <c r="U16" i="8"/>
  <c r="M16" i="8"/>
  <c r="L16" i="8"/>
  <c r="X15" i="8"/>
  <c r="W15" i="8"/>
  <c r="V15" i="8"/>
  <c r="U15" i="8"/>
  <c r="S15" i="8"/>
  <c r="T15" i="8"/>
  <c r="L15" i="8"/>
  <c r="M15" i="8"/>
  <c r="X14" i="8"/>
  <c r="W14" i="8"/>
  <c r="V14" i="8"/>
  <c r="U14" i="8"/>
  <c r="S14" i="8"/>
  <c r="T14" i="8"/>
  <c r="M14" i="8"/>
  <c r="L14" i="8"/>
  <c r="X13" i="8"/>
  <c r="W13" i="8"/>
  <c r="V13" i="8"/>
  <c r="U13" i="8"/>
  <c r="S13" i="8"/>
  <c r="T13" i="8"/>
  <c r="L13" i="8"/>
  <c r="M13" i="8"/>
  <c r="X12" i="8"/>
  <c r="W12" i="8"/>
  <c r="V12" i="8"/>
  <c r="U12" i="8"/>
  <c r="S12" i="8"/>
  <c r="T12" i="8"/>
  <c r="M12" i="8"/>
  <c r="L12" i="8"/>
  <c r="X11" i="8"/>
  <c r="W11" i="8"/>
  <c r="V11" i="8"/>
  <c r="U11" i="8"/>
  <c r="S11" i="8"/>
  <c r="T11" i="8"/>
  <c r="L11" i="8"/>
  <c r="M11" i="8"/>
  <c r="X10" i="8"/>
  <c r="W10" i="8"/>
  <c r="V10" i="8"/>
  <c r="U10" i="8"/>
  <c r="S10" i="8"/>
  <c r="T10" i="8"/>
  <c r="L10" i="8"/>
  <c r="M10" i="8"/>
  <c r="X9" i="8"/>
  <c r="W9" i="8"/>
  <c r="V9" i="8"/>
  <c r="U9" i="8"/>
  <c r="T9" i="8"/>
  <c r="S9" i="8"/>
  <c r="L9" i="8"/>
  <c r="M9" i="8"/>
  <c r="X8" i="8"/>
  <c r="W8" i="8"/>
  <c r="V8" i="8"/>
  <c r="U8" i="8"/>
  <c r="S8" i="8"/>
  <c r="T8" i="8"/>
  <c r="L8" i="8"/>
  <c r="M8" i="8"/>
  <c r="K8" i="11"/>
  <c r="K9" i="11"/>
  <c r="K10" i="11"/>
  <c r="K11" i="11"/>
  <c r="K12" i="11"/>
  <c r="K13" i="11"/>
  <c r="K14" i="11"/>
  <c r="K15" i="11"/>
  <c r="K16" i="11"/>
  <c r="K17" i="11"/>
  <c r="K18" i="11"/>
  <c r="K7" i="11"/>
  <c r="M19" i="11"/>
  <c r="L7" i="11"/>
  <c r="N19" i="11"/>
  <c r="M49" i="30"/>
  <c r="L49" i="30"/>
  <c r="I49" i="30"/>
  <c r="H49" i="30"/>
  <c r="E49" i="30"/>
  <c r="M48" i="30"/>
  <c r="L48" i="30"/>
  <c r="I48" i="30"/>
  <c r="H48" i="30"/>
  <c r="E48" i="30"/>
  <c r="M47" i="30"/>
  <c r="L47" i="30"/>
  <c r="I47" i="30"/>
  <c r="H47" i="30"/>
  <c r="E47" i="30"/>
  <c r="M46" i="30"/>
  <c r="L46" i="30"/>
  <c r="I46" i="30"/>
  <c r="H46" i="30"/>
  <c r="E46" i="30"/>
  <c r="M45" i="30"/>
  <c r="L45" i="30"/>
  <c r="I45" i="30"/>
  <c r="H45" i="30"/>
  <c r="E45" i="30"/>
  <c r="M44" i="30"/>
  <c r="L44" i="30"/>
  <c r="I44" i="30"/>
  <c r="H44" i="30"/>
  <c r="E44" i="30"/>
  <c r="M43" i="30"/>
  <c r="L43" i="30"/>
  <c r="I43" i="30"/>
  <c r="H43" i="30"/>
  <c r="E43" i="30"/>
  <c r="K50" i="30"/>
  <c r="J50" i="30"/>
  <c r="G50" i="30"/>
  <c r="F50" i="30"/>
  <c r="D50" i="30"/>
  <c r="C50" i="30"/>
  <c r="M36" i="30"/>
  <c r="L36" i="30"/>
  <c r="K36" i="30"/>
  <c r="J36" i="30"/>
  <c r="I36" i="30"/>
  <c r="H36" i="30"/>
  <c r="G36" i="30"/>
  <c r="F36" i="30"/>
  <c r="E36" i="30"/>
  <c r="D36" i="30"/>
  <c r="C36" i="30"/>
  <c r="M34" i="30"/>
  <c r="L34" i="30"/>
  <c r="I34" i="30"/>
  <c r="H34" i="30"/>
  <c r="E34" i="30"/>
  <c r="M33" i="30"/>
  <c r="L33" i="30"/>
  <c r="I33" i="30"/>
  <c r="H33" i="30"/>
  <c r="E33" i="30"/>
  <c r="M32" i="30"/>
  <c r="L32" i="30"/>
  <c r="I32" i="30"/>
  <c r="H32" i="30"/>
  <c r="E32" i="30"/>
  <c r="M31" i="30"/>
  <c r="L31" i="30"/>
  <c r="I31" i="30"/>
  <c r="H31" i="30"/>
  <c r="E31" i="30"/>
  <c r="M30" i="30"/>
  <c r="L30" i="30"/>
  <c r="I30" i="30"/>
  <c r="H30" i="30"/>
  <c r="E30" i="30"/>
  <c r="M29" i="30"/>
  <c r="L29" i="30"/>
  <c r="I29" i="30"/>
  <c r="H29" i="30"/>
  <c r="E29" i="30"/>
  <c r="M28" i="30"/>
  <c r="L28" i="30"/>
  <c r="I28" i="30"/>
  <c r="H28" i="30"/>
  <c r="E28" i="30"/>
  <c r="M27" i="30"/>
  <c r="L27" i="30"/>
  <c r="I27" i="30"/>
  <c r="H27" i="30"/>
  <c r="E27" i="30"/>
  <c r="M26" i="30"/>
  <c r="L26" i="30"/>
  <c r="I26" i="30"/>
  <c r="H26" i="30"/>
  <c r="E26" i="30"/>
  <c r="M25" i="30"/>
  <c r="L25" i="30"/>
  <c r="I25" i="30"/>
  <c r="H25" i="30"/>
  <c r="E25" i="30"/>
  <c r="M24" i="30"/>
  <c r="L24" i="30"/>
  <c r="I24" i="30"/>
  <c r="H24" i="30"/>
  <c r="E24" i="30"/>
  <c r="M23" i="30"/>
  <c r="L23" i="30"/>
  <c r="I23" i="30"/>
  <c r="H23" i="30"/>
  <c r="E23" i="30"/>
  <c r="M22" i="30"/>
  <c r="L22" i="30"/>
  <c r="I22" i="30"/>
  <c r="H22" i="30"/>
  <c r="E22" i="30"/>
  <c r="M21" i="30"/>
  <c r="L21" i="30"/>
  <c r="I21" i="30"/>
  <c r="H21" i="30"/>
  <c r="E21" i="30"/>
  <c r="M20" i="30"/>
  <c r="L20" i="30"/>
  <c r="I20" i="30"/>
  <c r="H20" i="30"/>
  <c r="E20" i="30"/>
  <c r="M19" i="30"/>
  <c r="L19" i="30"/>
  <c r="I19" i="30"/>
  <c r="H19" i="30"/>
  <c r="E19" i="30"/>
  <c r="M18" i="30"/>
  <c r="L18" i="30"/>
  <c r="I18" i="30"/>
  <c r="H18" i="30"/>
  <c r="E18" i="30"/>
  <c r="M17" i="30"/>
  <c r="L17" i="30"/>
  <c r="I17" i="30"/>
  <c r="H17" i="30"/>
  <c r="E17" i="30"/>
  <c r="M16" i="30"/>
  <c r="L16" i="30"/>
  <c r="I16" i="30"/>
  <c r="H16" i="30"/>
  <c r="E16" i="30"/>
  <c r="M15" i="30"/>
  <c r="L15" i="30"/>
  <c r="I15" i="30"/>
  <c r="H15" i="30"/>
  <c r="E15" i="30"/>
  <c r="M14" i="30"/>
  <c r="L14" i="30"/>
  <c r="I14" i="30"/>
  <c r="H14" i="30"/>
  <c r="E14" i="30"/>
  <c r="M13" i="30"/>
  <c r="L13" i="30"/>
  <c r="I13" i="30"/>
  <c r="H13" i="30"/>
  <c r="E13" i="30"/>
  <c r="M12" i="30"/>
  <c r="L12" i="30"/>
  <c r="I12" i="30"/>
  <c r="H12" i="30"/>
  <c r="E12" i="30"/>
  <c r="M11" i="30"/>
  <c r="L11" i="30"/>
  <c r="I11" i="30"/>
  <c r="H11" i="30"/>
  <c r="E11" i="30"/>
  <c r="M10" i="30"/>
  <c r="L10" i="30"/>
  <c r="I10" i="30"/>
  <c r="H10" i="30"/>
  <c r="E10" i="30"/>
  <c r="M50" i="30"/>
  <c r="L50" i="30"/>
  <c r="H50" i="30"/>
  <c r="E50" i="30"/>
  <c r="I50" i="30"/>
  <c r="L48" i="29"/>
  <c r="E43" i="29"/>
  <c r="M49" i="29"/>
  <c r="K49" i="29"/>
  <c r="J49" i="29"/>
  <c r="L49" i="29"/>
  <c r="I49" i="29"/>
  <c r="G49" i="29"/>
  <c r="F49" i="29"/>
  <c r="H49" i="29"/>
  <c r="E49" i="29"/>
  <c r="D49" i="29"/>
  <c r="C49" i="29"/>
  <c r="M48" i="29"/>
  <c r="I48" i="29"/>
  <c r="H48" i="29"/>
  <c r="E48" i="29"/>
  <c r="M47" i="29"/>
  <c r="L47" i="29"/>
  <c r="I47" i="29"/>
  <c r="H47" i="29"/>
  <c r="E47" i="29"/>
  <c r="M46" i="29"/>
  <c r="L46" i="29"/>
  <c r="I46" i="29"/>
  <c r="H46" i="29"/>
  <c r="E46" i="29"/>
  <c r="M45" i="29"/>
  <c r="L45" i="29"/>
  <c r="I45" i="29"/>
  <c r="H45" i="29"/>
  <c r="E45" i="29"/>
  <c r="M44" i="29"/>
  <c r="L44" i="29"/>
  <c r="I44" i="29"/>
  <c r="H44" i="29"/>
  <c r="E44" i="29"/>
  <c r="M43" i="29"/>
  <c r="L43" i="29"/>
  <c r="I43" i="29"/>
  <c r="H43" i="29"/>
  <c r="K36" i="29"/>
  <c r="M36" i="29"/>
  <c r="J36" i="29"/>
  <c r="L36" i="29"/>
  <c r="G36" i="29"/>
  <c r="I36" i="29"/>
  <c r="F36" i="29"/>
  <c r="H36" i="29"/>
  <c r="D36" i="29"/>
  <c r="E36" i="29"/>
  <c r="C36" i="29"/>
  <c r="M34" i="29"/>
  <c r="L34" i="29"/>
  <c r="I34" i="29"/>
  <c r="H34" i="29"/>
  <c r="E34" i="29"/>
  <c r="M33" i="29"/>
  <c r="L33" i="29"/>
  <c r="I33" i="29"/>
  <c r="H33" i="29"/>
  <c r="E33" i="29"/>
  <c r="M32" i="29"/>
  <c r="L32" i="29"/>
  <c r="I32" i="29"/>
  <c r="H32" i="29"/>
  <c r="E32" i="29"/>
  <c r="M31" i="29"/>
  <c r="L31" i="29"/>
  <c r="I31" i="29"/>
  <c r="H31" i="29"/>
  <c r="E31" i="29"/>
  <c r="M30" i="29"/>
  <c r="L30" i="29"/>
  <c r="I30" i="29"/>
  <c r="H30" i="29"/>
  <c r="E30" i="29"/>
  <c r="M29" i="29"/>
  <c r="L29" i="29"/>
  <c r="I29" i="29"/>
  <c r="H29" i="29"/>
  <c r="E29" i="29"/>
  <c r="M28" i="29"/>
  <c r="L28" i="29"/>
  <c r="I28" i="29"/>
  <c r="H28" i="29"/>
  <c r="E28" i="29"/>
  <c r="M27" i="29"/>
  <c r="L27" i="29"/>
  <c r="I27" i="29"/>
  <c r="H27" i="29"/>
  <c r="E27" i="29"/>
  <c r="M26" i="29"/>
  <c r="L26" i="29"/>
  <c r="I26" i="29"/>
  <c r="H26" i="29"/>
  <c r="E26" i="29"/>
  <c r="M25" i="29"/>
  <c r="L25" i="29"/>
  <c r="I25" i="29"/>
  <c r="H25" i="29"/>
  <c r="E25" i="29"/>
  <c r="M24" i="29"/>
  <c r="L24" i="29"/>
  <c r="I24" i="29"/>
  <c r="H24" i="29"/>
  <c r="E24" i="29"/>
  <c r="M23" i="29"/>
  <c r="L23" i="29"/>
  <c r="I23" i="29"/>
  <c r="H23" i="29"/>
  <c r="E23" i="29"/>
  <c r="M22" i="29"/>
  <c r="L22" i="29"/>
  <c r="I22" i="29"/>
  <c r="H22" i="29"/>
  <c r="E22" i="29"/>
  <c r="M21" i="29"/>
  <c r="L21" i="29"/>
  <c r="I21" i="29"/>
  <c r="H21" i="29"/>
  <c r="E21" i="29"/>
  <c r="M20" i="29"/>
  <c r="L20" i="29"/>
  <c r="I20" i="29"/>
  <c r="H20" i="29"/>
  <c r="E20" i="29"/>
  <c r="M19" i="29"/>
  <c r="L19" i="29"/>
  <c r="I19" i="29"/>
  <c r="H19" i="29"/>
  <c r="E19" i="29"/>
  <c r="M18" i="29"/>
  <c r="L18" i="29"/>
  <c r="I18" i="29"/>
  <c r="H18" i="29"/>
  <c r="E18" i="29"/>
  <c r="M17" i="29"/>
  <c r="L17" i="29"/>
  <c r="I17" i="29"/>
  <c r="H17" i="29"/>
  <c r="E17" i="29"/>
  <c r="M16" i="29"/>
  <c r="L16" i="29"/>
  <c r="I16" i="29"/>
  <c r="H16" i="29"/>
  <c r="E16" i="29"/>
  <c r="M15" i="29"/>
  <c r="L15" i="29"/>
  <c r="I15" i="29"/>
  <c r="H15" i="29"/>
  <c r="E15" i="29"/>
  <c r="M14" i="29"/>
  <c r="L14" i="29"/>
  <c r="I14" i="29"/>
  <c r="H14" i="29"/>
  <c r="E14" i="29"/>
  <c r="M13" i="29"/>
  <c r="L13" i="29"/>
  <c r="I13" i="29"/>
  <c r="H13" i="29"/>
  <c r="E13" i="29"/>
  <c r="M12" i="29"/>
  <c r="L12" i="29"/>
  <c r="I12" i="29"/>
  <c r="H12" i="29"/>
  <c r="E12" i="29"/>
  <c r="M11" i="29"/>
  <c r="L11" i="29"/>
  <c r="I11" i="29"/>
  <c r="H11" i="29"/>
  <c r="E11" i="29"/>
  <c r="M10" i="29"/>
  <c r="L10" i="29"/>
  <c r="I10" i="29"/>
  <c r="H10" i="29"/>
  <c r="E10" i="29"/>
  <c r="AL11" i="5"/>
  <c r="AM11" i="5"/>
  <c r="AL12" i="5"/>
  <c r="AM12" i="5"/>
  <c r="AL13" i="5"/>
  <c r="AM13" i="5"/>
  <c r="AL14" i="5"/>
  <c r="AM14" i="5"/>
  <c r="AL15" i="5"/>
  <c r="AM15" i="5"/>
  <c r="AL16" i="5"/>
  <c r="AM16" i="5"/>
  <c r="AL17" i="5"/>
  <c r="AM17" i="5"/>
  <c r="AL18" i="5"/>
  <c r="AM18" i="5"/>
  <c r="AL19" i="5"/>
  <c r="AM19" i="5"/>
  <c r="AL20" i="5"/>
  <c r="AM20" i="5"/>
  <c r="AL21" i="5"/>
  <c r="AM21" i="5"/>
  <c r="AL22" i="5"/>
  <c r="AM22" i="5"/>
  <c r="AL23" i="5"/>
  <c r="AM23" i="5"/>
  <c r="AL24" i="5"/>
  <c r="AM24" i="5"/>
  <c r="AL25" i="5"/>
  <c r="AM25" i="5"/>
  <c r="AL26" i="5"/>
  <c r="AM26" i="5"/>
  <c r="AL27" i="5"/>
  <c r="AM27" i="5"/>
  <c r="AL28" i="5"/>
  <c r="AM28" i="5"/>
  <c r="AL29" i="5"/>
  <c r="AM29" i="5"/>
  <c r="AL30" i="5"/>
  <c r="AM30" i="5"/>
  <c r="AL31" i="5"/>
  <c r="AM31" i="5"/>
  <c r="AL32" i="5"/>
  <c r="AM32" i="5"/>
  <c r="AL33" i="5"/>
  <c r="AM33" i="5"/>
  <c r="Z35" i="5"/>
  <c r="X35" i="5"/>
  <c r="T35" i="5"/>
  <c r="V35" i="5"/>
  <c r="X18" i="5"/>
  <c r="Z18" i="5"/>
  <c r="Y18" i="5"/>
  <c r="AA18" i="5"/>
  <c r="X19" i="5"/>
  <c r="Z19" i="5"/>
  <c r="Y19" i="5"/>
  <c r="AA19" i="5"/>
  <c r="X20" i="5"/>
  <c r="Z20" i="5"/>
  <c r="Y20" i="5"/>
  <c r="AA20" i="5"/>
  <c r="X21" i="5"/>
  <c r="Z21" i="5"/>
  <c r="Y21" i="5"/>
  <c r="AA21" i="5"/>
  <c r="X22" i="5"/>
  <c r="Z22" i="5"/>
  <c r="Y22" i="5"/>
  <c r="AA22" i="5"/>
  <c r="X23" i="5"/>
  <c r="Z23" i="5"/>
  <c r="Y23" i="5"/>
  <c r="AA23" i="5"/>
  <c r="X24" i="5"/>
  <c r="Z24" i="5"/>
  <c r="Y24" i="5"/>
  <c r="AA24" i="5"/>
  <c r="X25" i="5"/>
  <c r="Z25" i="5"/>
  <c r="Y25" i="5"/>
  <c r="AA25" i="5"/>
  <c r="X26" i="5"/>
  <c r="Z26" i="5"/>
  <c r="Y26" i="5"/>
  <c r="AA26" i="5"/>
  <c r="X27" i="5"/>
  <c r="Z27" i="5"/>
  <c r="Y27" i="5"/>
  <c r="AA27" i="5"/>
  <c r="X28" i="5"/>
  <c r="Z28" i="5"/>
  <c r="Y28" i="5"/>
  <c r="AA28" i="5"/>
  <c r="X29" i="5"/>
  <c r="Z29" i="5"/>
  <c r="Y29" i="5"/>
  <c r="AA29" i="5"/>
  <c r="X30" i="5"/>
  <c r="Z30" i="5"/>
  <c r="Y30" i="5"/>
  <c r="AA30" i="5"/>
  <c r="X31" i="5"/>
  <c r="Z31" i="5"/>
  <c r="Y31" i="5"/>
  <c r="AA31" i="5"/>
  <c r="X32" i="5"/>
  <c r="Z32" i="5"/>
  <c r="Y32" i="5"/>
  <c r="AA32" i="5"/>
  <c r="X33" i="5"/>
  <c r="Z33" i="5"/>
  <c r="Y33" i="5"/>
  <c r="AA33" i="5"/>
  <c r="V18" i="5"/>
  <c r="W18" i="5"/>
  <c r="V19" i="5"/>
  <c r="W19" i="5"/>
  <c r="V20" i="5"/>
  <c r="W20" i="5"/>
  <c r="V21" i="5"/>
  <c r="W21" i="5"/>
  <c r="V22" i="5"/>
  <c r="W22" i="5"/>
  <c r="V23" i="5"/>
  <c r="W23" i="5"/>
  <c r="V24" i="5"/>
  <c r="W24" i="5"/>
  <c r="V25" i="5"/>
  <c r="W25" i="5"/>
  <c r="V26" i="5"/>
  <c r="W26" i="5"/>
  <c r="V27" i="5"/>
  <c r="W27" i="5"/>
  <c r="V28" i="5"/>
  <c r="W28" i="5"/>
  <c r="V29" i="5"/>
  <c r="W29" i="5"/>
  <c r="V30" i="5"/>
  <c r="W30" i="5"/>
  <c r="V31" i="5"/>
  <c r="W31" i="5"/>
  <c r="V32" i="5"/>
  <c r="W32" i="5"/>
  <c r="V33" i="5"/>
  <c r="W33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X10" i="5"/>
  <c r="X11" i="5"/>
  <c r="X12" i="5"/>
  <c r="X13" i="5"/>
  <c r="X14" i="5"/>
  <c r="X15" i="5"/>
  <c r="X16" i="5"/>
  <c r="X17" i="5"/>
  <c r="D22" i="2"/>
  <c r="D22" i="28"/>
  <c r="G33" i="28"/>
  <c r="F33" i="28"/>
  <c r="F32" i="28"/>
  <c r="G31" i="28"/>
  <c r="F31" i="28"/>
  <c r="G30" i="28"/>
  <c r="F30" i="28"/>
  <c r="G29" i="28"/>
  <c r="F29" i="28"/>
  <c r="G28" i="28"/>
  <c r="F28" i="28"/>
  <c r="G27" i="28"/>
  <c r="F27" i="28"/>
  <c r="F26" i="28"/>
  <c r="F25" i="28"/>
  <c r="F24" i="28"/>
  <c r="G23" i="28"/>
  <c r="F23" i="28"/>
  <c r="E22" i="28"/>
  <c r="F21" i="28"/>
  <c r="F20" i="28"/>
  <c r="G19" i="28"/>
  <c r="F19" i="28"/>
  <c r="G18" i="28"/>
  <c r="F18" i="28"/>
  <c r="F17" i="28"/>
  <c r="F16" i="28"/>
  <c r="G15" i="28"/>
  <c r="F15" i="28"/>
  <c r="G14" i="28"/>
  <c r="F14" i="28"/>
  <c r="G13" i="28"/>
  <c r="F13" i="28"/>
  <c r="G12" i="28"/>
  <c r="F12" i="28"/>
  <c r="E11" i="28"/>
  <c r="F11" i="28"/>
  <c r="D11" i="28"/>
  <c r="E10" i="28"/>
  <c r="E6" i="28"/>
  <c r="D10" i="28"/>
  <c r="D6" i="28"/>
  <c r="G9" i="28"/>
  <c r="F9" i="28"/>
  <c r="F8" i="28"/>
  <c r="G7" i="28"/>
  <c r="F7" i="28"/>
  <c r="E11" i="2"/>
  <c r="D11" i="2"/>
  <c r="E10" i="2"/>
  <c r="E6" i="2"/>
  <c r="D10" i="2"/>
  <c r="F8" i="2"/>
  <c r="F9" i="2"/>
  <c r="F12" i="2"/>
  <c r="F13" i="2"/>
  <c r="F14" i="2"/>
  <c r="F15" i="2"/>
  <c r="F16" i="2"/>
  <c r="F17" i="2"/>
  <c r="F18" i="2"/>
  <c r="F19" i="2"/>
  <c r="F20" i="2"/>
  <c r="F21" i="2"/>
  <c r="F23" i="2"/>
  <c r="F24" i="2"/>
  <c r="F25" i="2"/>
  <c r="F26" i="2"/>
  <c r="F27" i="2"/>
  <c r="F28" i="2"/>
  <c r="F29" i="2"/>
  <c r="F30" i="2"/>
  <c r="F31" i="2"/>
  <c r="F32" i="2"/>
  <c r="F33" i="2"/>
  <c r="E22" i="2"/>
  <c r="F22" i="2"/>
  <c r="G31" i="2"/>
  <c r="G30" i="2"/>
  <c r="G29" i="2"/>
  <c r="G27" i="2"/>
  <c r="F7" i="2"/>
  <c r="G7" i="2"/>
  <c r="G9" i="2"/>
  <c r="G10" i="2"/>
  <c r="G12" i="2"/>
  <c r="G13" i="2"/>
  <c r="G14" i="2"/>
  <c r="G15" i="2"/>
  <c r="G18" i="2"/>
  <c r="G19" i="2"/>
  <c r="G23" i="2"/>
  <c r="G28" i="2"/>
  <c r="G33" i="2"/>
  <c r="C8" i="11"/>
  <c r="E8" i="11"/>
  <c r="G7" i="11"/>
  <c r="G9" i="11"/>
  <c r="G10" i="11"/>
  <c r="G11" i="11"/>
  <c r="G12" i="11"/>
  <c r="G13" i="11"/>
  <c r="G14" i="11"/>
  <c r="G15" i="11"/>
  <c r="G16" i="11"/>
  <c r="G17" i="11"/>
  <c r="G18" i="11"/>
  <c r="I19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L9" i="11"/>
  <c r="L10" i="11"/>
  <c r="L11" i="11"/>
  <c r="L12" i="11"/>
  <c r="L13" i="11"/>
  <c r="L14" i="11"/>
  <c r="L15" i="11"/>
  <c r="L16" i="11"/>
  <c r="L17" i="11"/>
  <c r="L18" i="11"/>
  <c r="C22" i="12"/>
  <c r="D7" i="12"/>
  <c r="D10" i="12"/>
  <c r="D14" i="12"/>
  <c r="D16" i="12"/>
  <c r="D20" i="12"/>
  <c r="E22" i="12"/>
  <c r="F7" i="12"/>
  <c r="F20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H22" i="12"/>
  <c r="K22" i="12"/>
  <c r="I22" i="12"/>
  <c r="J22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AI22" i="12"/>
  <c r="AJ22" i="12"/>
  <c r="F29" i="13"/>
  <c r="F49" i="13"/>
  <c r="G29" i="13"/>
  <c r="G49" i="13"/>
  <c r="H29" i="13"/>
  <c r="H49" i="13"/>
  <c r="I29" i="13"/>
  <c r="I49" i="13"/>
  <c r="J29" i="13"/>
  <c r="J49" i="13"/>
  <c r="K29" i="13"/>
  <c r="K49" i="13"/>
  <c r="C35" i="14"/>
  <c r="D35" i="14"/>
  <c r="E35" i="14"/>
  <c r="F35" i="14"/>
  <c r="F9" i="14"/>
  <c r="G35" i="14"/>
  <c r="H12" i="14"/>
  <c r="H16" i="14"/>
  <c r="H20" i="14"/>
  <c r="H24" i="14"/>
  <c r="H28" i="14"/>
  <c r="H32" i="14"/>
  <c r="I35" i="14"/>
  <c r="J35" i="14"/>
  <c r="K35" i="14"/>
  <c r="T35" i="14"/>
  <c r="L35" i="14"/>
  <c r="L10" i="14"/>
  <c r="L14" i="14"/>
  <c r="L18" i="14"/>
  <c r="L22" i="14"/>
  <c r="L26" i="14"/>
  <c r="L30" i="14"/>
  <c r="M35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5" i="14"/>
  <c r="O9" i="14"/>
  <c r="O10" i="14"/>
  <c r="O11" i="14"/>
  <c r="O12" i="14"/>
  <c r="O13" i="14"/>
  <c r="P13" i="14"/>
  <c r="O14" i="14"/>
  <c r="O15" i="14"/>
  <c r="O16" i="14"/>
  <c r="O17" i="14"/>
  <c r="O18" i="14"/>
  <c r="O19" i="14"/>
  <c r="O20" i="14"/>
  <c r="O21" i="14"/>
  <c r="P21" i="14"/>
  <c r="O22" i="14"/>
  <c r="O23" i="14"/>
  <c r="O24" i="14"/>
  <c r="O25" i="14"/>
  <c r="P25" i="14"/>
  <c r="O26" i="14"/>
  <c r="O27" i="14"/>
  <c r="O28" i="14"/>
  <c r="O29" i="14"/>
  <c r="P29" i="14"/>
  <c r="O30" i="14"/>
  <c r="O31" i="14"/>
  <c r="O32" i="14"/>
  <c r="O33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R9" i="14"/>
  <c r="H9" i="14"/>
  <c r="R10" i="14"/>
  <c r="H10" i="14"/>
  <c r="R11" i="14"/>
  <c r="H11" i="14"/>
  <c r="R12" i="14"/>
  <c r="R13" i="14"/>
  <c r="H13" i="14"/>
  <c r="R14" i="14"/>
  <c r="H14" i="14"/>
  <c r="R15" i="14"/>
  <c r="H15" i="14"/>
  <c r="R16" i="14"/>
  <c r="R17" i="14"/>
  <c r="H17" i="14"/>
  <c r="R18" i="14"/>
  <c r="H18" i="14"/>
  <c r="R19" i="14"/>
  <c r="H19" i="14"/>
  <c r="R20" i="14"/>
  <c r="R21" i="14"/>
  <c r="H21" i="14"/>
  <c r="R22" i="14"/>
  <c r="H22" i="14"/>
  <c r="R23" i="14"/>
  <c r="H23" i="14"/>
  <c r="R24" i="14"/>
  <c r="R25" i="14"/>
  <c r="H25" i="14"/>
  <c r="R26" i="14"/>
  <c r="H26" i="14"/>
  <c r="R27" i="14"/>
  <c r="H27" i="14"/>
  <c r="R28" i="14"/>
  <c r="R29" i="14"/>
  <c r="H29" i="14"/>
  <c r="R30" i="14"/>
  <c r="H30" i="14"/>
  <c r="R31" i="14"/>
  <c r="H31" i="14"/>
  <c r="R32" i="14"/>
  <c r="R33" i="14"/>
  <c r="H33" i="14"/>
  <c r="R34" i="14"/>
  <c r="S9" i="14"/>
  <c r="J9" i="14"/>
  <c r="S10" i="14"/>
  <c r="J10" i="14"/>
  <c r="S11" i="14"/>
  <c r="J11" i="14"/>
  <c r="S12" i="14"/>
  <c r="J12" i="14"/>
  <c r="S13" i="14"/>
  <c r="J13" i="14"/>
  <c r="S14" i="14"/>
  <c r="J14" i="14"/>
  <c r="S15" i="14"/>
  <c r="J15" i="14"/>
  <c r="S16" i="14"/>
  <c r="J16" i="14"/>
  <c r="S17" i="14"/>
  <c r="J17" i="14"/>
  <c r="S18" i="14"/>
  <c r="J18" i="14"/>
  <c r="S19" i="14"/>
  <c r="J19" i="14"/>
  <c r="S20" i="14"/>
  <c r="J20" i="14"/>
  <c r="S21" i="14"/>
  <c r="J21" i="14"/>
  <c r="S22" i="14"/>
  <c r="J22" i="14"/>
  <c r="S23" i="14"/>
  <c r="J23" i="14"/>
  <c r="S24" i="14"/>
  <c r="J24" i="14"/>
  <c r="S25" i="14"/>
  <c r="J25" i="14"/>
  <c r="S26" i="14"/>
  <c r="J26" i="14"/>
  <c r="S27" i="14"/>
  <c r="J27" i="14"/>
  <c r="S28" i="14"/>
  <c r="J28" i="14"/>
  <c r="S29" i="14"/>
  <c r="J29" i="14"/>
  <c r="S30" i="14"/>
  <c r="J30" i="14"/>
  <c r="S31" i="14"/>
  <c r="J31" i="14"/>
  <c r="S32" i="14"/>
  <c r="J32" i="14"/>
  <c r="S33" i="14"/>
  <c r="J33" i="14"/>
  <c r="S34" i="14"/>
  <c r="S35" i="14"/>
  <c r="T9" i="14"/>
  <c r="L9" i="14"/>
  <c r="T10" i="14"/>
  <c r="T11" i="14"/>
  <c r="L11" i="14"/>
  <c r="T12" i="14"/>
  <c r="L12" i="14"/>
  <c r="T13" i="14"/>
  <c r="L13" i="14"/>
  <c r="T14" i="14"/>
  <c r="T15" i="14"/>
  <c r="L15" i="14"/>
  <c r="T16" i="14"/>
  <c r="L16" i="14"/>
  <c r="T17" i="14"/>
  <c r="L17" i="14"/>
  <c r="T18" i="14"/>
  <c r="T19" i="14"/>
  <c r="L19" i="14"/>
  <c r="T20" i="14"/>
  <c r="L20" i="14"/>
  <c r="T21" i="14"/>
  <c r="L21" i="14"/>
  <c r="T22" i="14"/>
  <c r="T23" i="14"/>
  <c r="L23" i="14"/>
  <c r="T24" i="14"/>
  <c r="L24" i="14"/>
  <c r="T25" i="14"/>
  <c r="L25" i="14"/>
  <c r="T26" i="14"/>
  <c r="T27" i="14"/>
  <c r="L27" i="14"/>
  <c r="T28" i="14"/>
  <c r="L28" i="14"/>
  <c r="T29" i="14"/>
  <c r="L29" i="14"/>
  <c r="T30" i="14"/>
  <c r="T31" i="14"/>
  <c r="L31" i="14"/>
  <c r="T32" i="14"/>
  <c r="L32" i="14"/>
  <c r="T33" i="14"/>
  <c r="L33" i="14"/>
  <c r="T34" i="14"/>
  <c r="U9" i="14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U26" i="14"/>
  <c r="U27" i="14"/>
  <c r="U28" i="14"/>
  <c r="U29" i="14"/>
  <c r="U30" i="14"/>
  <c r="U31" i="14"/>
  <c r="U32" i="14"/>
  <c r="U33" i="14"/>
  <c r="U35" i="14"/>
  <c r="V9" i="14"/>
  <c r="V10" i="14"/>
  <c r="P10" i="14"/>
  <c r="V11" i="14"/>
  <c r="P11" i="14"/>
  <c r="V12" i="14"/>
  <c r="P12" i="14"/>
  <c r="V13" i="14"/>
  <c r="V14" i="14"/>
  <c r="P14" i="14"/>
  <c r="V15" i="14"/>
  <c r="P15" i="14"/>
  <c r="V16" i="14"/>
  <c r="P16" i="14"/>
  <c r="V17" i="14"/>
  <c r="V18" i="14"/>
  <c r="P18" i="14"/>
  <c r="V19" i="14"/>
  <c r="P19" i="14"/>
  <c r="V20" i="14"/>
  <c r="P20" i="14"/>
  <c r="V21" i="14"/>
  <c r="V22" i="14"/>
  <c r="P22" i="14"/>
  <c r="V23" i="14"/>
  <c r="P23" i="14"/>
  <c r="V24" i="14"/>
  <c r="P24" i="14"/>
  <c r="V25" i="14"/>
  <c r="V26" i="14"/>
  <c r="P26" i="14"/>
  <c r="V27" i="14"/>
  <c r="P27" i="14"/>
  <c r="V28" i="14"/>
  <c r="P28" i="14"/>
  <c r="V29" i="14"/>
  <c r="V30" i="14"/>
  <c r="P30" i="14"/>
  <c r="V31" i="14"/>
  <c r="P31" i="14"/>
  <c r="V32" i="14"/>
  <c r="P32" i="14"/>
  <c r="V33" i="14"/>
  <c r="V34" i="14"/>
  <c r="C36" i="15"/>
  <c r="D36" i="15"/>
  <c r="E36" i="15"/>
  <c r="G36" i="15"/>
  <c r="F36" i="15"/>
  <c r="H36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I36" i="15"/>
  <c r="K36" i="15"/>
  <c r="J36" i="15"/>
  <c r="L36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M36" i="15"/>
  <c r="N10" i="15"/>
  <c r="N11" i="15"/>
  <c r="N12" i="15"/>
  <c r="N13" i="15"/>
  <c r="N14" i="15"/>
  <c r="N15" i="15"/>
  <c r="N16" i="15"/>
  <c r="N17" i="15"/>
  <c r="N18" i="15"/>
  <c r="P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P34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6" i="15"/>
  <c r="P10" i="15"/>
  <c r="P11" i="15"/>
  <c r="P12" i="15"/>
  <c r="P13" i="15"/>
  <c r="P14" i="15"/>
  <c r="P15" i="15"/>
  <c r="P16" i="15"/>
  <c r="P17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Q36" i="15"/>
  <c r="R36" i="15"/>
  <c r="S36" i="15"/>
  <c r="U36" i="15"/>
  <c r="T36" i="15"/>
  <c r="V36" i="15"/>
  <c r="U10" i="15"/>
  <c r="U11" i="15"/>
  <c r="U12" i="15"/>
  <c r="U13" i="15"/>
  <c r="U14" i="15"/>
  <c r="U15" i="15"/>
  <c r="U16" i="15"/>
  <c r="U17" i="15"/>
  <c r="U18" i="15"/>
  <c r="U19" i="15"/>
  <c r="U20" i="15"/>
  <c r="U21" i="15"/>
  <c r="U22" i="15"/>
  <c r="U23" i="15"/>
  <c r="U24" i="15"/>
  <c r="U25" i="15"/>
  <c r="U26" i="15"/>
  <c r="U27" i="15"/>
  <c r="U28" i="15"/>
  <c r="U29" i="15"/>
  <c r="U30" i="15"/>
  <c r="U31" i="15"/>
  <c r="U32" i="15"/>
  <c r="U33" i="15"/>
  <c r="U34" i="15"/>
  <c r="V10" i="15"/>
  <c r="V11" i="15"/>
  <c r="V12" i="15"/>
  <c r="V13" i="15"/>
  <c r="V14" i="15"/>
  <c r="V15" i="15"/>
  <c r="V16" i="15"/>
  <c r="V17" i="15"/>
  <c r="V18" i="15"/>
  <c r="V19" i="15"/>
  <c r="V20" i="15"/>
  <c r="V21" i="15"/>
  <c r="V22" i="15"/>
  <c r="V23" i="15"/>
  <c r="V24" i="15"/>
  <c r="V25" i="15"/>
  <c r="V26" i="15"/>
  <c r="V27" i="15"/>
  <c r="V28" i="15"/>
  <c r="V29" i="15"/>
  <c r="V30" i="15"/>
  <c r="V31" i="15"/>
  <c r="V32" i="15"/>
  <c r="V33" i="15"/>
  <c r="V34" i="15"/>
  <c r="C37" i="16"/>
  <c r="D37" i="16"/>
  <c r="E37" i="16"/>
  <c r="Q37" i="16"/>
  <c r="F37" i="16"/>
  <c r="F13" i="16"/>
  <c r="F17" i="16"/>
  <c r="F21" i="16"/>
  <c r="F25" i="16"/>
  <c r="F27" i="16"/>
  <c r="F29" i="16"/>
  <c r="F31" i="16"/>
  <c r="F33" i="16"/>
  <c r="F35" i="16"/>
  <c r="G37" i="16"/>
  <c r="R37" i="16"/>
  <c r="H37" i="16"/>
  <c r="H12" i="16"/>
  <c r="H14" i="16"/>
  <c r="H16" i="16"/>
  <c r="H18" i="16"/>
  <c r="H20" i="16"/>
  <c r="H22" i="16"/>
  <c r="H24" i="16"/>
  <c r="H26" i="16"/>
  <c r="H28" i="16"/>
  <c r="H30" i="16"/>
  <c r="H32" i="16"/>
  <c r="H34" i="16"/>
  <c r="I37" i="16"/>
  <c r="S37" i="16"/>
  <c r="J11" i="16"/>
  <c r="J13" i="16"/>
  <c r="J15" i="16"/>
  <c r="J17" i="16"/>
  <c r="J21" i="16"/>
  <c r="J23" i="16"/>
  <c r="J25" i="16"/>
  <c r="J27" i="16"/>
  <c r="J29" i="16"/>
  <c r="J31" i="16"/>
  <c r="J33" i="16"/>
  <c r="J35" i="16"/>
  <c r="K37" i="16"/>
  <c r="T37" i="16"/>
  <c r="L37" i="16"/>
  <c r="L12" i="16"/>
  <c r="L14" i="16"/>
  <c r="L16" i="16"/>
  <c r="L18" i="16"/>
  <c r="L20" i="16"/>
  <c r="L22" i="16"/>
  <c r="L24" i="16"/>
  <c r="L26" i="16"/>
  <c r="L28" i="16"/>
  <c r="L30" i="16"/>
  <c r="L32" i="16"/>
  <c r="L34" i="16"/>
  <c r="M11" i="16"/>
  <c r="M12" i="16"/>
  <c r="N12" i="16"/>
  <c r="M13" i="16"/>
  <c r="M14" i="16"/>
  <c r="M15" i="16"/>
  <c r="M16" i="16"/>
  <c r="M17" i="16"/>
  <c r="M18" i="16"/>
  <c r="M19" i="16"/>
  <c r="M37" i="16"/>
  <c r="U37" i="16"/>
  <c r="N37" i="16"/>
  <c r="M20" i="16"/>
  <c r="N20" i="16"/>
  <c r="M21" i="16"/>
  <c r="M22" i="16"/>
  <c r="M23" i="16"/>
  <c r="M24" i="16"/>
  <c r="M25" i="16"/>
  <c r="M26" i="16"/>
  <c r="M27" i="16"/>
  <c r="M28" i="16"/>
  <c r="N28" i="16"/>
  <c r="M29" i="16"/>
  <c r="M30" i="16"/>
  <c r="M31" i="16"/>
  <c r="M32" i="16"/>
  <c r="M33" i="16"/>
  <c r="M34" i="16"/>
  <c r="M35" i="16"/>
  <c r="O11" i="16"/>
  <c r="O12" i="16"/>
  <c r="V12" i="16"/>
  <c r="O13" i="16"/>
  <c r="O14" i="16"/>
  <c r="V14" i="16"/>
  <c r="O15" i="16"/>
  <c r="O16" i="16"/>
  <c r="V16" i="16"/>
  <c r="O17" i="16"/>
  <c r="O18" i="16"/>
  <c r="V18" i="16"/>
  <c r="O19" i="16"/>
  <c r="O20" i="16"/>
  <c r="V20" i="16"/>
  <c r="O21" i="16"/>
  <c r="O22" i="16"/>
  <c r="V22" i="16"/>
  <c r="O23" i="16"/>
  <c r="O24" i="16"/>
  <c r="V24" i="16"/>
  <c r="O25" i="16"/>
  <c r="O26" i="16"/>
  <c r="V26" i="16"/>
  <c r="O27" i="16"/>
  <c r="O28" i="16"/>
  <c r="V28" i="16"/>
  <c r="O29" i="16"/>
  <c r="O30" i="16"/>
  <c r="V30" i="16"/>
  <c r="O31" i="16"/>
  <c r="O32" i="16"/>
  <c r="V32" i="16"/>
  <c r="O33" i="16"/>
  <c r="O34" i="16"/>
  <c r="V34" i="16"/>
  <c r="O35" i="16"/>
  <c r="O37" i="16"/>
  <c r="V37" i="16"/>
  <c r="P37" i="16"/>
  <c r="P12" i="16"/>
  <c r="P14" i="16"/>
  <c r="P18" i="16"/>
  <c r="P22" i="16"/>
  <c r="P26" i="16"/>
  <c r="P30" i="16"/>
  <c r="P34" i="16"/>
  <c r="Q11" i="16"/>
  <c r="F11" i="16"/>
  <c r="Q12" i="16"/>
  <c r="F12" i="16"/>
  <c r="Q13" i="16"/>
  <c r="Q14" i="16"/>
  <c r="F14" i="16"/>
  <c r="Q15" i="16"/>
  <c r="F15" i="16"/>
  <c r="Q16" i="16"/>
  <c r="F16" i="16"/>
  <c r="Q17" i="16"/>
  <c r="Q18" i="16"/>
  <c r="F18" i="16"/>
  <c r="Q19" i="16"/>
  <c r="F19" i="16"/>
  <c r="Q20" i="16"/>
  <c r="F20" i="16"/>
  <c r="Q21" i="16"/>
  <c r="Q22" i="16"/>
  <c r="F22" i="16"/>
  <c r="Q23" i="16"/>
  <c r="F23" i="16"/>
  <c r="Q24" i="16"/>
  <c r="F24" i="16"/>
  <c r="Q25" i="16"/>
  <c r="Q26" i="16"/>
  <c r="F26" i="16"/>
  <c r="Q27" i="16"/>
  <c r="Q28" i="16"/>
  <c r="F28" i="16"/>
  <c r="Q29" i="16"/>
  <c r="Q30" i="16"/>
  <c r="F30" i="16"/>
  <c r="Q31" i="16"/>
  <c r="Q32" i="16"/>
  <c r="F32" i="16"/>
  <c r="Q33" i="16"/>
  <c r="Q34" i="16"/>
  <c r="F34" i="16"/>
  <c r="Q35" i="16"/>
  <c r="Q36" i="16"/>
  <c r="R11" i="16"/>
  <c r="H11" i="16"/>
  <c r="R12" i="16"/>
  <c r="R13" i="16"/>
  <c r="H13" i="16"/>
  <c r="R14" i="16"/>
  <c r="R15" i="16"/>
  <c r="H15" i="16"/>
  <c r="R16" i="16"/>
  <c r="R17" i="16"/>
  <c r="H17" i="16"/>
  <c r="R18" i="16"/>
  <c r="R19" i="16"/>
  <c r="H19" i="16"/>
  <c r="R20" i="16"/>
  <c r="R21" i="16"/>
  <c r="H21" i="16"/>
  <c r="R22" i="16"/>
  <c r="R23" i="16"/>
  <c r="H23" i="16"/>
  <c r="R24" i="16"/>
  <c r="R25" i="16"/>
  <c r="H25" i="16"/>
  <c r="R26" i="16"/>
  <c r="R27" i="16"/>
  <c r="H27" i="16"/>
  <c r="R28" i="16"/>
  <c r="R29" i="16"/>
  <c r="H29" i="16"/>
  <c r="R30" i="16"/>
  <c r="R31" i="16"/>
  <c r="H31" i="16"/>
  <c r="R32" i="16"/>
  <c r="R33" i="16"/>
  <c r="H33" i="16"/>
  <c r="R34" i="16"/>
  <c r="R35" i="16"/>
  <c r="H35" i="16"/>
  <c r="R36" i="16"/>
  <c r="S11" i="16"/>
  <c r="S12" i="16"/>
  <c r="J12" i="16"/>
  <c r="S13" i="16"/>
  <c r="S14" i="16"/>
  <c r="J14" i="16"/>
  <c r="S15" i="16"/>
  <c r="S16" i="16"/>
  <c r="J16" i="16"/>
  <c r="S17" i="16"/>
  <c r="S18" i="16"/>
  <c r="J18" i="16"/>
  <c r="S19" i="16"/>
  <c r="J19" i="16"/>
  <c r="S20" i="16"/>
  <c r="J20" i="16"/>
  <c r="S21" i="16"/>
  <c r="S22" i="16"/>
  <c r="J22" i="16"/>
  <c r="S23" i="16"/>
  <c r="S24" i="16"/>
  <c r="J24" i="16"/>
  <c r="S25" i="16"/>
  <c r="S26" i="16"/>
  <c r="J26" i="16"/>
  <c r="S27" i="16"/>
  <c r="S28" i="16"/>
  <c r="J28" i="16"/>
  <c r="S29" i="16"/>
  <c r="S30" i="16"/>
  <c r="J30" i="16"/>
  <c r="S31" i="16"/>
  <c r="S32" i="16"/>
  <c r="J32" i="16"/>
  <c r="S33" i="16"/>
  <c r="S34" i="16"/>
  <c r="J34" i="16"/>
  <c r="S35" i="16"/>
  <c r="S36" i="16"/>
  <c r="T11" i="16"/>
  <c r="L11" i="16"/>
  <c r="T12" i="16"/>
  <c r="T13" i="16"/>
  <c r="L13" i="16"/>
  <c r="T14" i="16"/>
  <c r="T15" i="16"/>
  <c r="L15" i="16"/>
  <c r="T16" i="16"/>
  <c r="T17" i="16"/>
  <c r="L17" i="16"/>
  <c r="T18" i="16"/>
  <c r="T19" i="16"/>
  <c r="L19" i="16"/>
  <c r="T20" i="16"/>
  <c r="T21" i="16"/>
  <c r="L21" i="16"/>
  <c r="T22" i="16"/>
  <c r="T23" i="16"/>
  <c r="L23" i="16"/>
  <c r="T24" i="16"/>
  <c r="T25" i="16"/>
  <c r="L25" i="16"/>
  <c r="T26" i="16"/>
  <c r="T27" i="16"/>
  <c r="L27" i="16"/>
  <c r="T28" i="16"/>
  <c r="T29" i="16"/>
  <c r="L29" i="16"/>
  <c r="T30" i="16"/>
  <c r="T31" i="16"/>
  <c r="L31" i="16"/>
  <c r="T32" i="16"/>
  <c r="T33" i="16"/>
  <c r="L33" i="16"/>
  <c r="T34" i="16"/>
  <c r="T35" i="16"/>
  <c r="L35" i="16"/>
  <c r="T36" i="16"/>
  <c r="U11" i="16"/>
  <c r="N11" i="16"/>
  <c r="U12" i="16"/>
  <c r="U13" i="16"/>
  <c r="N13" i="16"/>
  <c r="U14" i="16"/>
  <c r="N14" i="16"/>
  <c r="U15" i="16"/>
  <c r="N15" i="16"/>
  <c r="U16" i="16"/>
  <c r="N16" i="16"/>
  <c r="U17" i="16"/>
  <c r="N17" i="16"/>
  <c r="U18" i="16"/>
  <c r="N18" i="16"/>
  <c r="U19" i="16"/>
  <c r="N19" i="16"/>
  <c r="U20" i="16"/>
  <c r="U21" i="16"/>
  <c r="N21" i="16"/>
  <c r="U22" i="16"/>
  <c r="N22" i="16"/>
  <c r="U23" i="16"/>
  <c r="N23" i="16"/>
  <c r="U24" i="16"/>
  <c r="N24" i="16"/>
  <c r="U25" i="16"/>
  <c r="N25" i="16"/>
  <c r="U26" i="16"/>
  <c r="N26" i="16"/>
  <c r="U27" i="16"/>
  <c r="N27" i="16"/>
  <c r="U28" i="16"/>
  <c r="U29" i="16"/>
  <c r="N29" i="16"/>
  <c r="U30" i="16"/>
  <c r="N30" i="16"/>
  <c r="U31" i="16"/>
  <c r="N31" i="16"/>
  <c r="U32" i="16"/>
  <c r="N32" i="16"/>
  <c r="U33" i="16"/>
  <c r="N33" i="16"/>
  <c r="U34" i="16"/>
  <c r="N34" i="16"/>
  <c r="U35" i="16"/>
  <c r="N35" i="16"/>
  <c r="U36" i="16"/>
  <c r="V11" i="16"/>
  <c r="P11" i="16"/>
  <c r="V13" i="16"/>
  <c r="P13" i="16"/>
  <c r="V15" i="16"/>
  <c r="P15" i="16"/>
  <c r="V17" i="16"/>
  <c r="P17" i="16"/>
  <c r="V19" i="16"/>
  <c r="P19" i="16"/>
  <c r="V21" i="16"/>
  <c r="P21" i="16"/>
  <c r="V23" i="16"/>
  <c r="P23" i="16"/>
  <c r="V25" i="16"/>
  <c r="P25" i="16"/>
  <c r="V27" i="16"/>
  <c r="P27" i="16"/>
  <c r="V29" i="16"/>
  <c r="P29" i="16"/>
  <c r="V31" i="16"/>
  <c r="P31" i="16"/>
  <c r="V33" i="16"/>
  <c r="P33" i="16"/>
  <c r="V35" i="16"/>
  <c r="P35" i="16"/>
  <c r="V36" i="16"/>
  <c r="D36" i="17"/>
  <c r="E36" i="17"/>
  <c r="F3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6" i="17"/>
  <c r="H36" i="17"/>
  <c r="I36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J36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6" i="17"/>
  <c r="L36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6" i="17"/>
  <c r="N10" i="17"/>
  <c r="N11" i="17"/>
  <c r="V11" i="17"/>
  <c r="N12" i="17"/>
  <c r="N13" i="17"/>
  <c r="V13" i="17"/>
  <c r="N14" i="17"/>
  <c r="N15" i="17"/>
  <c r="V15" i="17"/>
  <c r="N16" i="17"/>
  <c r="N17" i="17"/>
  <c r="V17" i="17"/>
  <c r="N18" i="17"/>
  <c r="N19" i="17"/>
  <c r="V19" i="17"/>
  <c r="N20" i="17"/>
  <c r="O20" i="17"/>
  <c r="N21" i="17"/>
  <c r="V21" i="17"/>
  <c r="N22" i="17"/>
  <c r="N23" i="17"/>
  <c r="V23" i="17"/>
  <c r="N24" i="17"/>
  <c r="O24" i="17"/>
  <c r="N25" i="17"/>
  <c r="V25" i="17"/>
  <c r="N26" i="17"/>
  <c r="N27" i="17"/>
  <c r="V27" i="17"/>
  <c r="N28" i="17"/>
  <c r="O28" i="17"/>
  <c r="N29" i="17"/>
  <c r="V29" i="17"/>
  <c r="N30" i="17"/>
  <c r="N31" i="17"/>
  <c r="V31" i="17"/>
  <c r="N32" i="17"/>
  <c r="O32" i="17"/>
  <c r="N33" i="17"/>
  <c r="V33" i="17"/>
  <c r="N34" i="17"/>
  <c r="O10" i="17"/>
  <c r="O11" i="17"/>
  <c r="O12" i="17"/>
  <c r="O13" i="17"/>
  <c r="O14" i="17"/>
  <c r="O15" i="17"/>
  <c r="O16" i="17"/>
  <c r="O17" i="17"/>
  <c r="O18" i="17"/>
  <c r="O19" i="17"/>
  <c r="O21" i="17"/>
  <c r="O22" i="17"/>
  <c r="O23" i="17"/>
  <c r="O25" i="17"/>
  <c r="O26" i="17"/>
  <c r="O27" i="17"/>
  <c r="O29" i="17"/>
  <c r="O30" i="17"/>
  <c r="O31" i="17"/>
  <c r="O34" i="17"/>
  <c r="P10" i="17"/>
  <c r="P11" i="17"/>
  <c r="P12" i="17"/>
  <c r="Q12" i="17"/>
  <c r="P13" i="17"/>
  <c r="P36" i="17"/>
  <c r="Q36" i="17"/>
  <c r="P14" i="17"/>
  <c r="P15" i="17"/>
  <c r="P16" i="17"/>
  <c r="Q16" i="17"/>
  <c r="P17" i="17"/>
  <c r="P18" i="17"/>
  <c r="P19" i="17"/>
  <c r="P20" i="17"/>
  <c r="Q20" i="17"/>
  <c r="P21" i="17"/>
  <c r="P22" i="17"/>
  <c r="P23" i="17"/>
  <c r="P24" i="17"/>
  <c r="Q24" i="17"/>
  <c r="P25" i="17"/>
  <c r="Q25" i="17"/>
  <c r="P26" i="17"/>
  <c r="P27" i="17"/>
  <c r="P28" i="17"/>
  <c r="Q28" i="17"/>
  <c r="P29" i="17"/>
  <c r="P30" i="17"/>
  <c r="P31" i="17"/>
  <c r="P32" i="17"/>
  <c r="Q32" i="17"/>
  <c r="P33" i="17"/>
  <c r="P34" i="17"/>
  <c r="Q10" i="17"/>
  <c r="Q11" i="17"/>
  <c r="Q13" i="17"/>
  <c r="Q14" i="17"/>
  <c r="Q15" i="17"/>
  <c r="Q17" i="17"/>
  <c r="Q18" i="17"/>
  <c r="Q19" i="17"/>
  <c r="Q21" i="17"/>
  <c r="Q22" i="17"/>
  <c r="Q23" i="17"/>
  <c r="Q26" i="17"/>
  <c r="Q27" i="17"/>
  <c r="Q29" i="17"/>
  <c r="Q30" i="17"/>
  <c r="Q31" i="17"/>
  <c r="Q33" i="17"/>
  <c r="Q34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6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31" i="17"/>
  <c r="T32" i="17"/>
  <c r="T33" i="17"/>
  <c r="T34" i="17"/>
  <c r="T35" i="17"/>
  <c r="T36" i="17"/>
  <c r="U10" i="17"/>
  <c r="U11" i="17"/>
  <c r="U12" i="17"/>
  <c r="U13" i="17"/>
  <c r="U14" i="17"/>
  <c r="U15" i="17"/>
  <c r="U16" i="17"/>
  <c r="U17" i="17"/>
  <c r="U18" i="17"/>
  <c r="U19" i="17"/>
  <c r="U20" i="17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4" i="17"/>
  <c r="U35" i="17"/>
  <c r="V10" i="17"/>
  <c r="V12" i="17"/>
  <c r="V14" i="17"/>
  <c r="V16" i="17"/>
  <c r="V18" i="17"/>
  <c r="V20" i="17"/>
  <c r="V22" i="17"/>
  <c r="V24" i="17"/>
  <c r="V26" i="17"/>
  <c r="V28" i="17"/>
  <c r="V30" i="17"/>
  <c r="V32" i="17"/>
  <c r="V34" i="17"/>
  <c r="V35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W30" i="17"/>
  <c r="W31" i="17"/>
  <c r="W32" i="17"/>
  <c r="W33" i="17"/>
  <c r="W34" i="17"/>
  <c r="W35" i="17"/>
  <c r="D36" i="18"/>
  <c r="E36" i="18"/>
  <c r="I36" i="18"/>
  <c r="F36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6" i="18"/>
  <c r="H36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J36" i="18"/>
  <c r="K36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L36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6" i="18"/>
  <c r="N10" i="18"/>
  <c r="N11" i="18"/>
  <c r="N12" i="18"/>
  <c r="N13" i="18"/>
  <c r="O13" i="18"/>
  <c r="N14" i="18"/>
  <c r="N15" i="18"/>
  <c r="N16" i="18"/>
  <c r="N17" i="18"/>
  <c r="O17" i="18"/>
  <c r="N18" i="18"/>
  <c r="N19" i="18"/>
  <c r="N20" i="18"/>
  <c r="O20" i="18"/>
  <c r="N21" i="18"/>
  <c r="O21" i="18"/>
  <c r="N22" i="18"/>
  <c r="N23" i="18"/>
  <c r="N24" i="18"/>
  <c r="O24" i="18"/>
  <c r="N25" i="18"/>
  <c r="O25" i="18"/>
  <c r="N26" i="18"/>
  <c r="N27" i="18"/>
  <c r="N28" i="18"/>
  <c r="N29" i="18"/>
  <c r="O29" i="18"/>
  <c r="N30" i="18"/>
  <c r="N31" i="18"/>
  <c r="N32" i="18"/>
  <c r="N33" i="18"/>
  <c r="O33" i="18"/>
  <c r="N34" i="18"/>
  <c r="O10" i="18"/>
  <c r="O11" i="18"/>
  <c r="O12" i="18"/>
  <c r="O14" i="18"/>
  <c r="O15" i="18"/>
  <c r="O16" i="18"/>
  <c r="O18" i="18"/>
  <c r="O19" i="18"/>
  <c r="O22" i="18"/>
  <c r="O23" i="18"/>
  <c r="O26" i="18"/>
  <c r="O27" i="18"/>
  <c r="O28" i="18"/>
  <c r="O30" i="18"/>
  <c r="O31" i="18"/>
  <c r="O32" i="18"/>
  <c r="O34" i="18"/>
  <c r="P10" i="18"/>
  <c r="P11" i="18"/>
  <c r="P12" i="18"/>
  <c r="P13" i="18"/>
  <c r="Q13" i="18"/>
  <c r="P14" i="18"/>
  <c r="P15" i="18"/>
  <c r="P16" i="18"/>
  <c r="Q16" i="18"/>
  <c r="P17" i="18"/>
  <c r="Q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6" i="18"/>
  <c r="Q10" i="18"/>
  <c r="Q11" i="18"/>
  <c r="Q12" i="18"/>
  <c r="Q14" i="18"/>
  <c r="Q15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Q31" i="18"/>
  <c r="Q32" i="18"/>
  <c r="Q33" i="18"/>
  <c r="Q34" i="18"/>
  <c r="Q36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T10" i="18"/>
  <c r="T11" i="18"/>
  <c r="T12" i="18"/>
  <c r="T13" i="18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1" i="18"/>
  <c r="T32" i="18"/>
  <c r="T33" i="18"/>
  <c r="T34" i="18"/>
  <c r="T35" i="18"/>
  <c r="T36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U30" i="18"/>
  <c r="U31" i="18"/>
  <c r="U32" i="18"/>
  <c r="U33" i="18"/>
  <c r="U34" i="18"/>
  <c r="U35" i="18"/>
  <c r="U36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D36" i="19"/>
  <c r="E36" i="19"/>
  <c r="F36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6" i="19"/>
  <c r="H36" i="19"/>
  <c r="I36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J36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6" i="19"/>
  <c r="L36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6" i="19"/>
  <c r="N10" i="19"/>
  <c r="N36" i="19"/>
  <c r="N11" i="19"/>
  <c r="N12" i="19"/>
  <c r="N13" i="19"/>
  <c r="O13" i="19"/>
  <c r="N14" i="19"/>
  <c r="N15" i="19"/>
  <c r="N16" i="19"/>
  <c r="N17" i="19"/>
  <c r="O17" i="19"/>
  <c r="N18" i="19"/>
  <c r="N19" i="19"/>
  <c r="N20" i="19"/>
  <c r="N21" i="19"/>
  <c r="O21" i="19"/>
  <c r="N22" i="19"/>
  <c r="N23" i="19"/>
  <c r="N24" i="19"/>
  <c r="N25" i="19"/>
  <c r="O25" i="19"/>
  <c r="N26" i="19"/>
  <c r="N27" i="19"/>
  <c r="N28" i="19"/>
  <c r="N29" i="19"/>
  <c r="O29" i="19"/>
  <c r="N30" i="19"/>
  <c r="N31" i="19"/>
  <c r="N32" i="19"/>
  <c r="N33" i="19"/>
  <c r="O33" i="19"/>
  <c r="N34" i="19"/>
  <c r="O10" i="19"/>
  <c r="O11" i="19"/>
  <c r="O12" i="19"/>
  <c r="O14" i="19"/>
  <c r="O15" i="19"/>
  <c r="O16" i="19"/>
  <c r="O18" i="19"/>
  <c r="O19" i="19"/>
  <c r="O20" i="19"/>
  <c r="O22" i="19"/>
  <c r="O23" i="19"/>
  <c r="O24" i="19"/>
  <c r="O26" i="19"/>
  <c r="O27" i="19"/>
  <c r="O28" i="19"/>
  <c r="O30" i="19"/>
  <c r="O31" i="19"/>
  <c r="O32" i="19"/>
  <c r="O34" i="19"/>
  <c r="P10" i="19"/>
  <c r="P36" i="19"/>
  <c r="P11" i="19"/>
  <c r="P12" i="19"/>
  <c r="Q12" i="19"/>
  <c r="P13" i="19"/>
  <c r="Q13" i="19"/>
  <c r="P14" i="19"/>
  <c r="P15" i="19"/>
  <c r="P16" i="19"/>
  <c r="Q16" i="19"/>
  <c r="P17" i="19"/>
  <c r="Q17" i="19"/>
  <c r="P18" i="19"/>
  <c r="P19" i="19"/>
  <c r="P20" i="19"/>
  <c r="Q20" i="19"/>
  <c r="P21" i="19"/>
  <c r="Q21" i="19"/>
  <c r="P22" i="19"/>
  <c r="P23" i="19"/>
  <c r="P24" i="19"/>
  <c r="Q24" i="19"/>
  <c r="P25" i="19"/>
  <c r="Q25" i="19"/>
  <c r="P26" i="19"/>
  <c r="P27" i="19"/>
  <c r="P28" i="19"/>
  <c r="Q28" i="19"/>
  <c r="P29" i="19"/>
  <c r="Q29" i="19"/>
  <c r="P30" i="19"/>
  <c r="P31" i="19"/>
  <c r="P32" i="19"/>
  <c r="Q32" i="19"/>
  <c r="P33" i="19"/>
  <c r="Q33" i="19"/>
  <c r="P34" i="19"/>
  <c r="Q10" i="19"/>
  <c r="Q11" i="19"/>
  <c r="Q14" i="19"/>
  <c r="Q15" i="19"/>
  <c r="Q18" i="19"/>
  <c r="Q19" i="19"/>
  <c r="Q22" i="19"/>
  <c r="Q23" i="19"/>
  <c r="Q26" i="19"/>
  <c r="Q27" i="19"/>
  <c r="Q30" i="19"/>
  <c r="Q31" i="19"/>
  <c r="Q34" i="19"/>
  <c r="R10" i="19"/>
  <c r="R11" i="19"/>
  <c r="R12" i="19"/>
  <c r="R13" i="19"/>
  <c r="R14" i="19"/>
  <c r="R15" i="19"/>
  <c r="R16" i="19"/>
  <c r="R17" i="19"/>
  <c r="R18" i="19"/>
  <c r="R19" i="19"/>
  <c r="R20" i="19"/>
  <c r="R21" i="19"/>
  <c r="R22" i="19"/>
  <c r="R23" i="19"/>
  <c r="R24" i="19"/>
  <c r="R25" i="19"/>
  <c r="R26" i="19"/>
  <c r="R27" i="19"/>
  <c r="R28" i="19"/>
  <c r="R29" i="19"/>
  <c r="R30" i="19"/>
  <c r="R31" i="19"/>
  <c r="R32" i="19"/>
  <c r="R33" i="19"/>
  <c r="R34" i="19"/>
  <c r="R36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S28" i="19"/>
  <c r="S29" i="19"/>
  <c r="S30" i="19"/>
  <c r="S31" i="19"/>
  <c r="S32" i="19"/>
  <c r="S33" i="19"/>
  <c r="S34" i="19"/>
  <c r="S35" i="19"/>
  <c r="S36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34" i="19"/>
  <c r="T35" i="19"/>
  <c r="T36" i="19"/>
  <c r="U10" i="19"/>
  <c r="U11" i="19"/>
  <c r="U12" i="19"/>
  <c r="U13" i="19"/>
  <c r="U14" i="19"/>
  <c r="U15" i="19"/>
  <c r="U16" i="19"/>
  <c r="U17" i="19"/>
  <c r="U18" i="19"/>
  <c r="U19" i="19"/>
  <c r="U20" i="19"/>
  <c r="U21" i="19"/>
  <c r="U22" i="19"/>
  <c r="U23" i="19"/>
  <c r="U24" i="19"/>
  <c r="U25" i="19"/>
  <c r="U26" i="19"/>
  <c r="U27" i="19"/>
  <c r="U28" i="19"/>
  <c r="U29" i="19"/>
  <c r="U30" i="19"/>
  <c r="U31" i="19"/>
  <c r="U32" i="19"/>
  <c r="U33" i="19"/>
  <c r="U34" i="19"/>
  <c r="U35" i="19"/>
  <c r="U36" i="19"/>
  <c r="V10" i="19"/>
  <c r="V11" i="19"/>
  <c r="V12" i="19"/>
  <c r="V13" i="19"/>
  <c r="V14" i="19"/>
  <c r="V15" i="19"/>
  <c r="V16" i="19"/>
  <c r="V17" i="19"/>
  <c r="V18" i="19"/>
  <c r="V19" i="19"/>
  <c r="V20" i="19"/>
  <c r="V21" i="19"/>
  <c r="V22" i="19"/>
  <c r="V23" i="19"/>
  <c r="V24" i="19"/>
  <c r="V25" i="19"/>
  <c r="V26" i="19"/>
  <c r="V27" i="19"/>
  <c r="V28" i="19"/>
  <c r="V29" i="19"/>
  <c r="V30" i="19"/>
  <c r="V31" i="19"/>
  <c r="V32" i="19"/>
  <c r="V33" i="19"/>
  <c r="V34" i="19"/>
  <c r="V35" i="19"/>
  <c r="W10" i="19"/>
  <c r="W11" i="19"/>
  <c r="W12" i="19"/>
  <c r="W13" i="19"/>
  <c r="W14" i="19"/>
  <c r="W15" i="19"/>
  <c r="W16" i="19"/>
  <c r="W17" i="19"/>
  <c r="W18" i="19"/>
  <c r="W19" i="19"/>
  <c r="W20" i="19"/>
  <c r="W21" i="19"/>
  <c r="W22" i="19"/>
  <c r="W23" i="19"/>
  <c r="W24" i="19"/>
  <c r="W25" i="19"/>
  <c r="W26" i="19"/>
  <c r="W27" i="19"/>
  <c r="W28" i="19"/>
  <c r="W29" i="19"/>
  <c r="W30" i="19"/>
  <c r="W31" i="19"/>
  <c r="W32" i="19"/>
  <c r="W33" i="19"/>
  <c r="W34" i="19"/>
  <c r="W35" i="19"/>
  <c r="D36" i="20"/>
  <c r="E36" i="20"/>
  <c r="F36" i="20"/>
  <c r="G36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H36" i="20"/>
  <c r="I36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J36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6" i="20"/>
  <c r="L36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6" i="20"/>
  <c r="N10" i="20"/>
  <c r="O10" i="20"/>
  <c r="N11" i="20"/>
  <c r="N12" i="20"/>
  <c r="N13" i="20"/>
  <c r="O13" i="20"/>
  <c r="N14" i="20"/>
  <c r="O14" i="20"/>
  <c r="N15" i="20"/>
  <c r="N16" i="20"/>
  <c r="N17" i="20"/>
  <c r="O17" i="20"/>
  <c r="N18" i="20"/>
  <c r="O18" i="20"/>
  <c r="N19" i="20"/>
  <c r="N20" i="20"/>
  <c r="N21" i="20"/>
  <c r="O21" i="20"/>
  <c r="N22" i="20"/>
  <c r="O22" i="20"/>
  <c r="N23" i="20"/>
  <c r="N24" i="20"/>
  <c r="N25" i="20"/>
  <c r="O25" i="20"/>
  <c r="N26" i="20"/>
  <c r="O26" i="20"/>
  <c r="N27" i="20"/>
  <c r="N28" i="20"/>
  <c r="N29" i="20"/>
  <c r="O29" i="20"/>
  <c r="N30" i="20"/>
  <c r="O30" i="20"/>
  <c r="N31" i="20"/>
  <c r="N32" i="20"/>
  <c r="N33" i="20"/>
  <c r="O33" i="20"/>
  <c r="N34" i="20"/>
  <c r="O34" i="20"/>
  <c r="O11" i="20"/>
  <c r="O12" i="20"/>
  <c r="O15" i="20"/>
  <c r="O16" i="20"/>
  <c r="O19" i="20"/>
  <c r="O20" i="20"/>
  <c r="O23" i="20"/>
  <c r="O24" i="20"/>
  <c r="O27" i="20"/>
  <c r="O28" i="20"/>
  <c r="O31" i="20"/>
  <c r="O32" i="20"/>
  <c r="P10" i="20"/>
  <c r="Q10" i="20"/>
  <c r="P11" i="20"/>
  <c r="P12" i="20"/>
  <c r="P13" i="20"/>
  <c r="Q13" i="20"/>
  <c r="P14" i="20"/>
  <c r="Q14" i="20"/>
  <c r="P15" i="20"/>
  <c r="P16" i="20"/>
  <c r="P17" i="20"/>
  <c r="Q17" i="20"/>
  <c r="P18" i="20"/>
  <c r="Q18" i="20"/>
  <c r="P19" i="20"/>
  <c r="P20" i="20"/>
  <c r="P21" i="20"/>
  <c r="Q21" i="20"/>
  <c r="P22" i="20"/>
  <c r="Q22" i="20"/>
  <c r="P23" i="20"/>
  <c r="P24" i="20"/>
  <c r="P25" i="20"/>
  <c r="Q25" i="20"/>
  <c r="P26" i="20"/>
  <c r="Q26" i="20"/>
  <c r="P27" i="20"/>
  <c r="P28" i="20"/>
  <c r="P29" i="20"/>
  <c r="Q29" i="20"/>
  <c r="P30" i="20"/>
  <c r="Q30" i="20"/>
  <c r="P31" i="20"/>
  <c r="P32" i="20"/>
  <c r="P33" i="20"/>
  <c r="Q33" i="20"/>
  <c r="P34" i="20"/>
  <c r="Q34" i="20"/>
  <c r="Q11" i="20"/>
  <c r="Q12" i="20"/>
  <c r="Q15" i="20"/>
  <c r="Q16" i="20"/>
  <c r="Q19" i="20"/>
  <c r="Q20" i="20"/>
  <c r="Q23" i="20"/>
  <c r="Q24" i="20"/>
  <c r="Q27" i="20"/>
  <c r="Q28" i="20"/>
  <c r="Q31" i="20"/>
  <c r="Q32" i="20"/>
  <c r="R10" i="20"/>
  <c r="R11" i="20"/>
  <c r="R12" i="20"/>
  <c r="R13" i="20"/>
  <c r="R14" i="20"/>
  <c r="R15" i="20"/>
  <c r="R16" i="20"/>
  <c r="R17" i="20"/>
  <c r="R18" i="20"/>
  <c r="R19" i="20"/>
  <c r="R20" i="20"/>
  <c r="R21" i="20"/>
  <c r="R22" i="20"/>
  <c r="R23" i="20"/>
  <c r="R24" i="20"/>
  <c r="R25" i="20"/>
  <c r="R26" i="20"/>
  <c r="R27" i="20"/>
  <c r="R28" i="20"/>
  <c r="R29" i="20"/>
  <c r="R30" i="20"/>
  <c r="R31" i="20"/>
  <c r="R32" i="20"/>
  <c r="R33" i="20"/>
  <c r="R34" i="20"/>
  <c r="R36" i="20"/>
  <c r="S10" i="20"/>
  <c r="S11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T10" i="20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T28" i="20"/>
  <c r="T29" i="20"/>
  <c r="T30" i="20"/>
  <c r="T31" i="20"/>
  <c r="T32" i="20"/>
  <c r="T33" i="20"/>
  <c r="T34" i="20"/>
  <c r="T35" i="20"/>
  <c r="T36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V10" i="20"/>
  <c r="V11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V24" i="20"/>
  <c r="V25" i="20"/>
  <c r="V26" i="20"/>
  <c r="V27" i="20"/>
  <c r="V28" i="20"/>
  <c r="V29" i="20"/>
  <c r="V30" i="20"/>
  <c r="V31" i="20"/>
  <c r="V32" i="20"/>
  <c r="V33" i="20"/>
  <c r="V34" i="20"/>
  <c r="V35" i="20"/>
  <c r="W10" i="20"/>
  <c r="W11" i="20"/>
  <c r="W12" i="20"/>
  <c r="W13" i="20"/>
  <c r="W14" i="20"/>
  <c r="W15" i="20"/>
  <c r="W16" i="20"/>
  <c r="W17" i="20"/>
  <c r="W18" i="20"/>
  <c r="W19" i="20"/>
  <c r="W20" i="20"/>
  <c r="W21" i="20"/>
  <c r="W22" i="20"/>
  <c r="W23" i="20"/>
  <c r="W24" i="20"/>
  <c r="W25" i="20"/>
  <c r="W26" i="20"/>
  <c r="W27" i="20"/>
  <c r="W28" i="20"/>
  <c r="W29" i="20"/>
  <c r="W30" i="20"/>
  <c r="W31" i="20"/>
  <c r="W32" i="20"/>
  <c r="W33" i="20"/>
  <c r="W34" i="20"/>
  <c r="W35" i="20"/>
  <c r="C37" i="21"/>
  <c r="D37" i="21"/>
  <c r="E37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7" i="21"/>
  <c r="G37" i="21"/>
  <c r="I37" i="21"/>
  <c r="J37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K37" i="21"/>
  <c r="L37" i="21"/>
  <c r="M11" i="21"/>
  <c r="H11" i="21"/>
  <c r="M12" i="21"/>
  <c r="H12" i="21"/>
  <c r="M13" i="21"/>
  <c r="H13" i="21"/>
  <c r="M14" i="21"/>
  <c r="H14" i="21"/>
  <c r="M15" i="21"/>
  <c r="H15" i="21"/>
  <c r="M16" i="21"/>
  <c r="H16" i="21"/>
  <c r="M17" i="21"/>
  <c r="H17" i="21"/>
  <c r="M18" i="21"/>
  <c r="H18" i="21"/>
  <c r="M19" i="21"/>
  <c r="H19" i="21"/>
  <c r="M20" i="21"/>
  <c r="H20" i="21"/>
  <c r="M21" i="21"/>
  <c r="H21" i="21"/>
  <c r="M22" i="21"/>
  <c r="H22" i="21"/>
  <c r="M23" i="21"/>
  <c r="H23" i="21"/>
  <c r="M24" i="21"/>
  <c r="H24" i="21"/>
  <c r="M25" i="21"/>
  <c r="H25" i="21"/>
  <c r="M26" i="21"/>
  <c r="H26" i="21"/>
  <c r="M27" i="21"/>
  <c r="H27" i="21"/>
  <c r="M28" i="21"/>
  <c r="H28" i="21"/>
  <c r="M29" i="21"/>
  <c r="H29" i="21"/>
  <c r="M30" i="21"/>
  <c r="H30" i="21"/>
  <c r="M31" i="21"/>
  <c r="H31" i="21"/>
  <c r="M32" i="21"/>
  <c r="H32" i="21"/>
  <c r="M33" i="21"/>
  <c r="H33" i="21"/>
  <c r="M34" i="21"/>
  <c r="H34" i="21"/>
  <c r="M35" i="21"/>
  <c r="H35" i="21"/>
  <c r="M36" i="21"/>
  <c r="M37" i="21"/>
  <c r="H37" i="21"/>
  <c r="N11" i="21"/>
  <c r="L11" i="21"/>
  <c r="N12" i="21"/>
  <c r="L12" i="21"/>
  <c r="N13" i="21"/>
  <c r="L13" i="21"/>
  <c r="N14" i="21"/>
  <c r="L14" i="21"/>
  <c r="N15" i="21"/>
  <c r="L15" i="21"/>
  <c r="N16" i="21"/>
  <c r="L16" i="21"/>
  <c r="N17" i="21"/>
  <c r="L17" i="21"/>
  <c r="N18" i="21"/>
  <c r="L18" i="21"/>
  <c r="N19" i="21"/>
  <c r="L19" i="21"/>
  <c r="N20" i="21"/>
  <c r="L20" i="21"/>
  <c r="N21" i="21"/>
  <c r="L21" i="21"/>
  <c r="N22" i="21"/>
  <c r="L22" i="21"/>
  <c r="N23" i="21"/>
  <c r="L23" i="21"/>
  <c r="N24" i="21"/>
  <c r="L24" i="21"/>
  <c r="N25" i="21"/>
  <c r="L25" i="21"/>
  <c r="N26" i="21"/>
  <c r="L26" i="21"/>
  <c r="N27" i="21"/>
  <c r="L27" i="21"/>
  <c r="N28" i="21"/>
  <c r="L28" i="21"/>
  <c r="N29" i="21"/>
  <c r="L29" i="21"/>
  <c r="N30" i="21"/>
  <c r="L30" i="21"/>
  <c r="N31" i="21"/>
  <c r="L31" i="21"/>
  <c r="N32" i="21"/>
  <c r="L32" i="21"/>
  <c r="N33" i="21"/>
  <c r="L33" i="21"/>
  <c r="N34" i="21"/>
  <c r="L34" i="21"/>
  <c r="N35" i="21"/>
  <c r="L35" i="21"/>
  <c r="N36" i="21"/>
  <c r="N37" i="21"/>
  <c r="C34" i="22"/>
  <c r="D34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4" i="22"/>
  <c r="F34" i="22"/>
  <c r="G34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I34" i="22"/>
  <c r="J34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K34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4" i="22"/>
  <c r="M34" i="22"/>
  <c r="N8" i="22"/>
  <c r="N9" i="22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4" i="22"/>
  <c r="O34" i="22"/>
  <c r="P8" i="22"/>
  <c r="P9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4" i="22"/>
  <c r="C35" i="23"/>
  <c r="F35" i="23"/>
  <c r="D35" i="23"/>
  <c r="E35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G35" i="23"/>
  <c r="H35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I35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5" i="23"/>
  <c r="K35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5" i="23"/>
  <c r="M9" i="23"/>
  <c r="N9" i="23"/>
  <c r="M10" i="23"/>
  <c r="M11" i="23"/>
  <c r="M12" i="23"/>
  <c r="M13" i="23"/>
  <c r="N13" i="23"/>
  <c r="M14" i="23"/>
  <c r="M15" i="23"/>
  <c r="M16" i="23"/>
  <c r="M17" i="23"/>
  <c r="N17" i="23"/>
  <c r="M18" i="23"/>
  <c r="N18" i="23"/>
  <c r="M19" i="23"/>
  <c r="N19" i="23"/>
  <c r="M20" i="23"/>
  <c r="M21" i="23"/>
  <c r="M22" i="23"/>
  <c r="M23" i="23"/>
  <c r="N23" i="23"/>
  <c r="M24" i="23"/>
  <c r="M25" i="23"/>
  <c r="M26" i="23"/>
  <c r="M27" i="23"/>
  <c r="N27" i="23"/>
  <c r="M28" i="23"/>
  <c r="M29" i="23"/>
  <c r="M30" i="23"/>
  <c r="M31" i="23"/>
  <c r="N31" i="23"/>
  <c r="M32" i="23"/>
  <c r="M33" i="23"/>
  <c r="N10" i="23"/>
  <c r="N11" i="23"/>
  <c r="N12" i="23"/>
  <c r="N14" i="23"/>
  <c r="N15" i="23"/>
  <c r="N16" i="23"/>
  <c r="N20" i="23"/>
  <c r="N21" i="23"/>
  <c r="N22" i="23"/>
  <c r="N24" i="23"/>
  <c r="N25" i="23"/>
  <c r="N26" i="23"/>
  <c r="N28" i="23"/>
  <c r="N29" i="23"/>
  <c r="N30" i="23"/>
  <c r="N32" i="23"/>
  <c r="N33" i="23"/>
  <c r="O9" i="23"/>
  <c r="P9" i="23"/>
  <c r="O10" i="23"/>
  <c r="O11" i="23"/>
  <c r="O12" i="23"/>
  <c r="O13" i="23"/>
  <c r="P13" i="23"/>
  <c r="O14" i="23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P10" i="23"/>
  <c r="P11" i="23"/>
  <c r="P12" i="23"/>
  <c r="P14" i="23"/>
  <c r="P15" i="23"/>
  <c r="P16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C35" i="24"/>
  <c r="V35" i="24"/>
  <c r="O35" i="24"/>
  <c r="D35" i="24"/>
  <c r="E35" i="24"/>
  <c r="F35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5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5" i="24"/>
  <c r="I35" i="24"/>
  <c r="J35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5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5" i="24"/>
  <c r="M9" i="24"/>
  <c r="V9" i="24"/>
  <c r="O9" i="24"/>
  <c r="M10" i="24"/>
  <c r="V10" i="24"/>
  <c r="O10" i="24"/>
  <c r="M11" i="24"/>
  <c r="V11" i="24"/>
  <c r="O11" i="24"/>
  <c r="M12" i="24"/>
  <c r="V12" i="24"/>
  <c r="O12" i="24"/>
  <c r="M13" i="24"/>
  <c r="V13" i="24"/>
  <c r="O13" i="24"/>
  <c r="M14" i="24"/>
  <c r="V14" i="24"/>
  <c r="O14" i="24"/>
  <c r="M15" i="24"/>
  <c r="V15" i="24"/>
  <c r="O15" i="24"/>
  <c r="M16" i="24"/>
  <c r="V16" i="24"/>
  <c r="O16" i="24"/>
  <c r="M17" i="24"/>
  <c r="V17" i="24"/>
  <c r="O17" i="24"/>
  <c r="M18" i="24"/>
  <c r="V18" i="24"/>
  <c r="O18" i="24"/>
  <c r="M19" i="24"/>
  <c r="V19" i="24"/>
  <c r="O19" i="24"/>
  <c r="M20" i="24"/>
  <c r="V20" i="24"/>
  <c r="O20" i="24"/>
  <c r="M21" i="24"/>
  <c r="V21" i="24"/>
  <c r="O21" i="24"/>
  <c r="M22" i="24"/>
  <c r="V22" i="24"/>
  <c r="O22" i="24"/>
  <c r="M23" i="24"/>
  <c r="V23" i="24"/>
  <c r="O23" i="24"/>
  <c r="M24" i="24"/>
  <c r="V24" i="24"/>
  <c r="O24" i="24"/>
  <c r="M25" i="24"/>
  <c r="V25" i="24"/>
  <c r="O25" i="24"/>
  <c r="M26" i="24"/>
  <c r="V26" i="24"/>
  <c r="O26" i="24"/>
  <c r="M27" i="24"/>
  <c r="V27" i="24"/>
  <c r="O27" i="24"/>
  <c r="M28" i="24"/>
  <c r="V28" i="24"/>
  <c r="O28" i="24"/>
  <c r="M29" i="24"/>
  <c r="V29" i="24"/>
  <c r="O29" i="24"/>
  <c r="M30" i="24"/>
  <c r="V30" i="24"/>
  <c r="O30" i="24"/>
  <c r="M31" i="24"/>
  <c r="V31" i="24"/>
  <c r="O31" i="24"/>
  <c r="M32" i="24"/>
  <c r="V32" i="24"/>
  <c r="O32" i="24"/>
  <c r="M33" i="24"/>
  <c r="V33" i="24"/>
  <c r="O33" i="24"/>
  <c r="M35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5" i="24"/>
  <c r="Q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22" i="24"/>
  <c r="Q23" i="24"/>
  <c r="Q24" i="24"/>
  <c r="Q25" i="24"/>
  <c r="Q26" i="24"/>
  <c r="Q27" i="24"/>
  <c r="Q28" i="24"/>
  <c r="Q29" i="24"/>
  <c r="Q30" i="24"/>
  <c r="Q31" i="24"/>
  <c r="Q32" i="24"/>
  <c r="Q33" i="24"/>
  <c r="Q34" i="24"/>
  <c r="Q35" i="24"/>
  <c r="R9" i="24"/>
  <c r="R10" i="24"/>
  <c r="R11" i="24"/>
  <c r="R12" i="24"/>
  <c r="R13" i="24"/>
  <c r="R14" i="24"/>
  <c r="R15" i="24"/>
  <c r="R16" i="24"/>
  <c r="R17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0" i="24"/>
  <c r="R31" i="24"/>
  <c r="R32" i="24"/>
  <c r="R33" i="24"/>
  <c r="R35" i="24"/>
  <c r="S9" i="24"/>
  <c r="P9" i="24"/>
  <c r="S10" i="24"/>
  <c r="P10" i="24"/>
  <c r="S11" i="24"/>
  <c r="P11" i="24"/>
  <c r="S12" i="24"/>
  <c r="P12" i="24"/>
  <c r="S13" i="24"/>
  <c r="P13" i="24"/>
  <c r="S14" i="24"/>
  <c r="P14" i="24"/>
  <c r="S15" i="24"/>
  <c r="P15" i="24"/>
  <c r="S16" i="24"/>
  <c r="P16" i="24"/>
  <c r="S17" i="24"/>
  <c r="P17" i="24"/>
  <c r="S18" i="24"/>
  <c r="P18" i="24"/>
  <c r="S19" i="24"/>
  <c r="P19" i="24"/>
  <c r="S20" i="24"/>
  <c r="P20" i="24"/>
  <c r="S21" i="24"/>
  <c r="P21" i="24"/>
  <c r="S22" i="24"/>
  <c r="P22" i="24"/>
  <c r="S23" i="24"/>
  <c r="P23" i="24"/>
  <c r="S24" i="24"/>
  <c r="P24" i="24"/>
  <c r="S25" i="24"/>
  <c r="P25" i="24"/>
  <c r="S26" i="24"/>
  <c r="P26" i="24"/>
  <c r="S27" i="24"/>
  <c r="P27" i="24"/>
  <c r="S28" i="24"/>
  <c r="P28" i="24"/>
  <c r="S29" i="24"/>
  <c r="P29" i="24"/>
  <c r="S30" i="24"/>
  <c r="P30" i="24"/>
  <c r="S31" i="24"/>
  <c r="P31" i="24"/>
  <c r="S32" i="24"/>
  <c r="P32" i="24"/>
  <c r="S33" i="24"/>
  <c r="P33" i="24"/>
  <c r="S34" i="24"/>
  <c r="S35" i="24"/>
  <c r="P35" i="24"/>
  <c r="C35" i="25"/>
  <c r="D35" i="25"/>
  <c r="E35" i="25"/>
  <c r="F35" i="25"/>
  <c r="G35" i="25"/>
  <c r="H35" i="25"/>
  <c r="I35" i="25"/>
  <c r="J35" i="25"/>
  <c r="K35" i="25"/>
  <c r="L35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5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5" i="25"/>
  <c r="N30" i="25"/>
  <c r="N31" i="25"/>
  <c r="N32" i="25"/>
  <c r="N33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5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5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5" i="25"/>
  <c r="R9" i="25"/>
  <c r="R10" i="25"/>
  <c r="R11" i="25"/>
  <c r="R12" i="25"/>
  <c r="R13" i="25"/>
  <c r="R14" i="25"/>
  <c r="R15" i="25"/>
  <c r="R16" i="25"/>
  <c r="R17" i="25"/>
  <c r="R18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S9" i="25"/>
  <c r="S10" i="25"/>
  <c r="S11" i="25"/>
  <c r="S12" i="25"/>
  <c r="S13" i="25"/>
  <c r="S14" i="25"/>
  <c r="S15" i="25"/>
  <c r="S16" i="25"/>
  <c r="S17" i="25"/>
  <c r="S18" i="25"/>
  <c r="S19" i="25"/>
  <c r="S20" i="25"/>
  <c r="S21" i="25"/>
  <c r="S22" i="25"/>
  <c r="S23" i="25"/>
  <c r="S24" i="25"/>
  <c r="S25" i="25"/>
  <c r="S26" i="25"/>
  <c r="S27" i="25"/>
  <c r="S28" i="25"/>
  <c r="S29" i="25"/>
  <c r="S30" i="25"/>
  <c r="S31" i="25"/>
  <c r="S32" i="25"/>
  <c r="S33" i="25"/>
  <c r="S35" i="25"/>
  <c r="T9" i="25"/>
  <c r="T10" i="25"/>
  <c r="T11" i="25"/>
  <c r="T12" i="25"/>
  <c r="T13" i="25"/>
  <c r="T14" i="25"/>
  <c r="T15" i="25"/>
  <c r="T16" i="25"/>
  <c r="T17" i="25"/>
  <c r="T18" i="25"/>
  <c r="T19" i="25"/>
  <c r="T20" i="25"/>
  <c r="T21" i="25"/>
  <c r="T22" i="25"/>
  <c r="T23" i="25"/>
  <c r="T24" i="25"/>
  <c r="T25" i="25"/>
  <c r="T26" i="25"/>
  <c r="T27" i="25"/>
  <c r="T28" i="25"/>
  <c r="T29" i="25"/>
  <c r="T30" i="25"/>
  <c r="T31" i="25"/>
  <c r="T32" i="25"/>
  <c r="T33" i="25"/>
  <c r="T35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5" i="25"/>
  <c r="V9" i="25"/>
  <c r="V10" i="25"/>
  <c r="V11" i="25"/>
  <c r="V12" i="25"/>
  <c r="V13" i="25"/>
  <c r="V14" i="25"/>
  <c r="V15" i="25"/>
  <c r="V16" i="25"/>
  <c r="V17" i="25"/>
  <c r="V18" i="25"/>
  <c r="V19" i="25"/>
  <c r="V20" i="25"/>
  <c r="V21" i="25"/>
  <c r="V22" i="25"/>
  <c r="V23" i="25"/>
  <c r="V24" i="25"/>
  <c r="V25" i="25"/>
  <c r="V26" i="25"/>
  <c r="V27" i="25"/>
  <c r="V28" i="25"/>
  <c r="V29" i="25"/>
  <c r="V30" i="25"/>
  <c r="V31" i="25"/>
  <c r="V32" i="25"/>
  <c r="V33" i="25"/>
  <c r="V35" i="25"/>
  <c r="W9" i="25"/>
  <c r="W10" i="25"/>
  <c r="W11" i="25"/>
  <c r="W12" i="25"/>
  <c r="W13" i="25"/>
  <c r="W14" i="25"/>
  <c r="W15" i="25"/>
  <c r="W16" i="25"/>
  <c r="W17" i="25"/>
  <c r="W18" i="25"/>
  <c r="W19" i="25"/>
  <c r="W20" i="25"/>
  <c r="W21" i="25"/>
  <c r="W22" i="25"/>
  <c r="W23" i="25"/>
  <c r="W24" i="25"/>
  <c r="W25" i="25"/>
  <c r="W26" i="25"/>
  <c r="W27" i="25"/>
  <c r="W28" i="25"/>
  <c r="W29" i="25"/>
  <c r="W30" i="25"/>
  <c r="W31" i="25"/>
  <c r="W32" i="25"/>
  <c r="W33" i="25"/>
  <c r="W35" i="25"/>
  <c r="X9" i="25"/>
  <c r="X10" i="25"/>
  <c r="X11" i="25"/>
  <c r="X12" i="25"/>
  <c r="X13" i="25"/>
  <c r="X14" i="25"/>
  <c r="X15" i="25"/>
  <c r="X16" i="25"/>
  <c r="X17" i="25"/>
  <c r="X18" i="25"/>
  <c r="X19" i="25"/>
  <c r="X20" i="25"/>
  <c r="X21" i="25"/>
  <c r="X22" i="25"/>
  <c r="X23" i="25"/>
  <c r="X24" i="25"/>
  <c r="X25" i="25"/>
  <c r="X26" i="25"/>
  <c r="X27" i="25"/>
  <c r="X28" i="25"/>
  <c r="X29" i="25"/>
  <c r="X30" i="25"/>
  <c r="X31" i="25"/>
  <c r="X32" i="25"/>
  <c r="X33" i="25"/>
  <c r="X35" i="25"/>
  <c r="C35" i="26"/>
  <c r="D35" i="26"/>
  <c r="E35" i="26"/>
  <c r="F35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5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5" i="26"/>
  <c r="I35" i="26"/>
  <c r="J35" i="26"/>
  <c r="K35" i="26"/>
  <c r="L35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5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5" i="26"/>
  <c r="C31" i="27"/>
  <c r="C40" i="27"/>
  <c r="C48" i="27"/>
  <c r="D31" i="27"/>
  <c r="D40" i="27"/>
  <c r="D48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3" i="27"/>
  <c r="E34" i="27"/>
  <c r="E35" i="27"/>
  <c r="E36" i="27"/>
  <c r="E37" i="27"/>
  <c r="E38" i="27"/>
  <c r="E39" i="27"/>
  <c r="E40" i="27"/>
  <c r="E42" i="27"/>
  <c r="E43" i="27"/>
  <c r="E44" i="27"/>
  <c r="E45" i="27"/>
  <c r="E46" i="27"/>
  <c r="E47" i="27"/>
  <c r="E48" i="27"/>
  <c r="H31" i="27"/>
  <c r="H40" i="27"/>
  <c r="H48" i="27"/>
  <c r="I31" i="27"/>
  <c r="I40" i="27"/>
  <c r="I48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C36" i="4"/>
  <c r="D36" i="4"/>
  <c r="E36" i="4"/>
  <c r="F36" i="4"/>
  <c r="G36" i="4"/>
  <c r="H36" i="4"/>
  <c r="I36" i="4"/>
  <c r="J36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6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6" i="4"/>
  <c r="L30" i="4"/>
  <c r="L31" i="4"/>
  <c r="L32" i="4"/>
  <c r="L33" i="4"/>
  <c r="L34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N36" i="4"/>
  <c r="O36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6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6" i="4"/>
  <c r="R36" i="4"/>
  <c r="S36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6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6" i="4"/>
  <c r="V36" i="4"/>
  <c r="W36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6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6" i="4"/>
  <c r="Z36" i="4"/>
  <c r="AA36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6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6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6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6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6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H36" i="4"/>
  <c r="AI36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6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6" i="4"/>
  <c r="AL36" i="4"/>
  <c r="AM36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6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6" i="4"/>
  <c r="AP36" i="4"/>
  <c r="AQ36" i="4"/>
  <c r="AR10" i="4"/>
  <c r="AR11" i="4"/>
  <c r="AR12" i="4"/>
  <c r="AR13" i="4"/>
  <c r="AR14" i="4"/>
  <c r="AR15" i="4"/>
  <c r="AR16" i="4"/>
  <c r="AR17" i="4"/>
  <c r="AR18" i="4"/>
  <c r="AR19" i="4"/>
  <c r="AR20" i="4"/>
  <c r="AR21" i="4"/>
  <c r="AR22" i="4"/>
  <c r="AR23" i="4"/>
  <c r="AR24" i="4"/>
  <c r="AR25" i="4"/>
  <c r="AR26" i="4"/>
  <c r="AR27" i="4"/>
  <c r="AR28" i="4"/>
  <c r="AR29" i="4"/>
  <c r="AR30" i="4"/>
  <c r="AR31" i="4"/>
  <c r="AR32" i="4"/>
  <c r="AR33" i="4"/>
  <c r="AR34" i="4"/>
  <c r="AR36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6" i="4"/>
  <c r="AT36" i="4"/>
  <c r="AU36" i="4"/>
  <c r="AV10" i="4"/>
  <c r="AV11" i="4"/>
  <c r="AV12" i="4"/>
  <c r="AV13" i="4"/>
  <c r="AV14" i="4"/>
  <c r="AV15" i="4"/>
  <c r="AV16" i="4"/>
  <c r="AV17" i="4"/>
  <c r="AV18" i="4"/>
  <c r="AV19" i="4"/>
  <c r="AV20" i="4"/>
  <c r="AV21" i="4"/>
  <c r="AV22" i="4"/>
  <c r="AV23" i="4"/>
  <c r="AV24" i="4"/>
  <c r="AV25" i="4"/>
  <c r="AV26" i="4"/>
  <c r="AV27" i="4"/>
  <c r="AV28" i="4"/>
  <c r="AV29" i="4"/>
  <c r="AV30" i="4"/>
  <c r="AV31" i="4"/>
  <c r="AV32" i="4"/>
  <c r="AV33" i="4"/>
  <c r="AV34" i="4"/>
  <c r="AV36" i="4"/>
  <c r="AW10" i="4"/>
  <c r="AW11" i="4"/>
  <c r="AW12" i="4"/>
  <c r="AW13" i="4"/>
  <c r="AW14" i="4"/>
  <c r="AW15" i="4"/>
  <c r="AW16" i="4"/>
  <c r="AW17" i="4"/>
  <c r="AW18" i="4"/>
  <c r="AW19" i="4"/>
  <c r="AW20" i="4"/>
  <c r="AW21" i="4"/>
  <c r="AW22" i="4"/>
  <c r="AW23" i="4"/>
  <c r="AW24" i="4"/>
  <c r="AW25" i="4"/>
  <c r="AW26" i="4"/>
  <c r="AW27" i="4"/>
  <c r="AW28" i="4"/>
  <c r="AW29" i="4"/>
  <c r="AW30" i="4"/>
  <c r="AW31" i="4"/>
  <c r="AW32" i="4"/>
  <c r="AW33" i="4"/>
  <c r="AW34" i="4"/>
  <c r="AW36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AX28" i="4"/>
  <c r="AX29" i="4"/>
  <c r="AX30" i="4"/>
  <c r="AX31" i="4"/>
  <c r="AX32" i="4"/>
  <c r="AX33" i="4"/>
  <c r="AX34" i="4"/>
  <c r="AX36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6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8" i="4"/>
  <c r="AZ29" i="4"/>
  <c r="AZ30" i="4"/>
  <c r="AZ31" i="4"/>
  <c r="AZ32" i="4"/>
  <c r="AZ33" i="4"/>
  <c r="AZ34" i="4"/>
  <c r="AZ36" i="4"/>
  <c r="BA10" i="4"/>
  <c r="BA11" i="4"/>
  <c r="BA12" i="4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BA29" i="4"/>
  <c r="BA30" i="4"/>
  <c r="BA31" i="4"/>
  <c r="BA32" i="4"/>
  <c r="BA33" i="4"/>
  <c r="BA34" i="4"/>
  <c r="BA36" i="4"/>
  <c r="C35" i="5"/>
  <c r="D35" i="5"/>
  <c r="E35" i="5"/>
  <c r="F35" i="5"/>
  <c r="G35" i="5"/>
  <c r="H35" i="5"/>
  <c r="J35" i="5"/>
  <c r="I10" i="5"/>
  <c r="Z12" i="5"/>
  <c r="Z14" i="5"/>
  <c r="Z16" i="5"/>
  <c r="J10" i="5"/>
  <c r="K14" i="5"/>
  <c r="K15" i="5"/>
  <c r="K18" i="5"/>
  <c r="K19" i="5"/>
  <c r="K20" i="5"/>
  <c r="K22" i="5"/>
  <c r="K24" i="5"/>
  <c r="K26" i="5"/>
  <c r="K27" i="5"/>
  <c r="K28" i="5"/>
  <c r="K30" i="5"/>
  <c r="K31" i="5"/>
  <c r="K32" i="5"/>
  <c r="K10" i="5"/>
  <c r="K11" i="5"/>
  <c r="K13" i="5"/>
  <c r="K17" i="5"/>
  <c r="K21" i="5"/>
  <c r="K25" i="5"/>
  <c r="K29" i="5"/>
  <c r="K33" i="5"/>
  <c r="L35" i="5"/>
  <c r="N35" i="5"/>
  <c r="M35" i="5"/>
  <c r="O35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P35" i="5"/>
  <c r="R35" i="5"/>
  <c r="Q35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5" i="5"/>
  <c r="U35" i="5"/>
  <c r="W35" i="5"/>
  <c r="V10" i="5"/>
  <c r="V11" i="5"/>
  <c r="V12" i="5"/>
  <c r="V13" i="5"/>
  <c r="V14" i="5"/>
  <c r="V15" i="5"/>
  <c r="V16" i="5"/>
  <c r="V17" i="5"/>
  <c r="W10" i="5"/>
  <c r="W11" i="5"/>
  <c r="W12" i="5"/>
  <c r="W13" i="5"/>
  <c r="W14" i="5"/>
  <c r="W15" i="5"/>
  <c r="W16" i="5"/>
  <c r="W17" i="5"/>
  <c r="Z10" i="5"/>
  <c r="Y10" i="5"/>
  <c r="AA10" i="5"/>
  <c r="Y11" i="5"/>
  <c r="Y12" i="5"/>
  <c r="AA12" i="5"/>
  <c r="Y13" i="5"/>
  <c r="AA13" i="5"/>
  <c r="Y14" i="5"/>
  <c r="AA14" i="5"/>
  <c r="Y15" i="5"/>
  <c r="AA15" i="5"/>
  <c r="Y16" i="5"/>
  <c r="AA16" i="5"/>
  <c r="Y17" i="5"/>
  <c r="AA17" i="5"/>
  <c r="Z13" i="5"/>
  <c r="Z15" i="5"/>
  <c r="Z17" i="5"/>
  <c r="AA11" i="5"/>
  <c r="AB35" i="5"/>
  <c r="AD35" i="5"/>
  <c r="AC35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5" i="5"/>
  <c r="AH35" i="5"/>
  <c r="AG35" i="5"/>
  <c r="AI35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J35" i="5"/>
  <c r="AL35" i="5"/>
  <c r="AK35" i="5"/>
  <c r="AM35" i="5"/>
  <c r="AL10" i="5"/>
  <c r="AM10" i="5"/>
  <c r="AN10" i="5"/>
  <c r="AP10" i="5"/>
  <c r="AN11" i="5"/>
  <c r="AP11" i="5"/>
  <c r="AN12" i="5"/>
  <c r="AN13" i="5"/>
  <c r="AN14" i="5"/>
  <c r="AP14" i="5"/>
  <c r="AN15" i="5"/>
  <c r="AP15" i="5"/>
  <c r="AN16" i="5"/>
  <c r="AN17" i="5"/>
  <c r="AP17" i="5"/>
  <c r="AN18" i="5"/>
  <c r="AP18" i="5"/>
  <c r="AN19" i="5"/>
  <c r="AP19" i="5"/>
  <c r="AN20" i="5"/>
  <c r="AP20" i="5"/>
  <c r="AN21" i="5"/>
  <c r="AN22" i="5"/>
  <c r="AP22" i="5"/>
  <c r="AN23" i="5"/>
  <c r="AP23" i="5"/>
  <c r="AN24" i="5"/>
  <c r="AN25" i="5"/>
  <c r="AP25" i="5"/>
  <c r="AN26" i="5"/>
  <c r="AP26" i="5"/>
  <c r="AN27" i="5"/>
  <c r="AP27" i="5"/>
  <c r="AN28" i="5"/>
  <c r="AN29" i="5"/>
  <c r="AN30" i="5"/>
  <c r="AP30" i="5"/>
  <c r="AN31" i="5"/>
  <c r="AP31" i="5"/>
  <c r="AN32" i="5"/>
  <c r="AN33" i="5"/>
  <c r="AP33" i="5"/>
  <c r="AO10" i="5"/>
  <c r="AQ10" i="5"/>
  <c r="AO11" i="5"/>
  <c r="AQ11" i="5"/>
  <c r="AO12" i="5"/>
  <c r="AO13" i="5"/>
  <c r="AQ13" i="5"/>
  <c r="AO14" i="5"/>
  <c r="AQ14" i="5"/>
  <c r="AO15" i="5"/>
  <c r="AO16" i="5"/>
  <c r="AO17" i="5"/>
  <c r="AQ17" i="5"/>
  <c r="AO18" i="5"/>
  <c r="AO19" i="5"/>
  <c r="AQ19" i="5"/>
  <c r="AO20" i="5"/>
  <c r="AO21" i="5"/>
  <c r="AQ21" i="5"/>
  <c r="AO22" i="5"/>
  <c r="AQ22" i="5"/>
  <c r="AO23" i="5"/>
  <c r="AQ23" i="5"/>
  <c r="AO24" i="5"/>
  <c r="AO25" i="5"/>
  <c r="AQ25" i="5"/>
  <c r="AO26" i="5"/>
  <c r="AQ26" i="5"/>
  <c r="AO27" i="5"/>
  <c r="AO28" i="5"/>
  <c r="AO29" i="5"/>
  <c r="AQ29" i="5"/>
  <c r="AO30" i="5"/>
  <c r="AQ30" i="5"/>
  <c r="AO31" i="5"/>
  <c r="AO32" i="5"/>
  <c r="AO33" i="5"/>
  <c r="AQ33" i="5"/>
  <c r="AO35" i="5"/>
  <c r="AP12" i="5"/>
  <c r="AP13" i="5"/>
  <c r="AP16" i="5"/>
  <c r="AP21" i="5"/>
  <c r="AP24" i="5"/>
  <c r="AP28" i="5"/>
  <c r="AP29" i="5"/>
  <c r="AP32" i="5"/>
  <c r="AQ16" i="5"/>
  <c r="AQ20" i="5"/>
  <c r="AQ24" i="5"/>
  <c r="AQ27" i="5"/>
  <c r="AQ32" i="5"/>
  <c r="C20" i="8"/>
  <c r="E20" i="8"/>
  <c r="G20" i="8"/>
  <c r="I20" i="8"/>
  <c r="L20" i="8"/>
  <c r="N20" i="8"/>
  <c r="X20" i="8"/>
  <c r="R20" i="8"/>
  <c r="S20" i="8"/>
  <c r="T20" i="8"/>
  <c r="U20" i="8"/>
  <c r="V20" i="8"/>
  <c r="W20" i="8"/>
  <c r="C27" i="9"/>
  <c r="D8" i="9"/>
  <c r="D12" i="9"/>
  <c r="D14" i="9"/>
  <c r="D18" i="9"/>
  <c r="D19" i="9"/>
  <c r="D20" i="9"/>
  <c r="D22" i="9"/>
  <c r="D23" i="9"/>
  <c r="D24" i="9"/>
  <c r="D26" i="9"/>
  <c r="E27" i="9"/>
  <c r="F8" i="9"/>
  <c r="F9" i="9"/>
  <c r="F10" i="9"/>
  <c r="F13" i="9"/>
  <c r="F14" i="9"/>
  <c r="F15" i="9"/>
  <c r="F17" i="9"/>
  <c r="F18" i="9"/>
  <c r="F19" i="9"/>
  <c r="F21" i="9"/>
  <c r="F22" i="9"/>
  <c r="F23" i="9"/>
  <c r="F25" i="9"/>
  <c r="F2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H27" i="9"/>
  <c r="I27" i="9"/>
  <c r="L27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M27" i="9"/>
  <c r="N27" i="9"/>
  <c r="C23" i="10"/>
  <c r="D9" i="10"/>
  <c r="D8" i="10"/>
  <c r="D10" i="10"/>
  <c r="D12" i="10"/>
  <c r="D14" i="10"/>
  <c r="D16" i="10"/>
  <c r="D18" i="10"/>
  <c r="D20" i="10"/>
  <c r="D22" i="10"/>
  <c r="E23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H23" i="10"/>
  <c r="I23" i="10"/>
  <c r="J23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M23" i="10"/>
  <c r="N23" i="10"/>
  <c r="D19" i="10"/>
  <c r="D15" i="10"/>
  <c r="D11" i="10"/>
  <c r="D7" i="10"/>
  <c r="F24" i="9"/>
  <c r="F20" i="9"/>
  <c r="F16" i="9"/>
  <c r="F12" i="9"/>
  <c r="D25" i="9"/>
  <c r="D21" i="9"/>
  <c r="D17" i="9"/>
  <c r="D13" i="9"/>
  <c r="D9" i="9"/>
  <c r="K20" i="8"/>
  <c r="M20" i="8"/>
  <c r="M36" i="4"/>
  <c r="AG36" i="4"/>
  <c r="Q36" i="19"/>
  <c r="W36" i="19"/>
  <c r="V36" i="19"/>
  <c r="O36" i="19"/>
  <c r="D21" i="10"/>
  <c r="D17" i="10"/>
  <c r="D13" i="10"/>
  <c r="D15" i="9"/>
  <c r="D11" i="9"/>
  <c r="P36" i="20"/>
  <c r="N36" i="20"/>
  <c r="P28" i="16"/>
  <c r="P20" i="16"/>
  <c r="U36" i="17"/>
  <c r="S36" i="17"/>
  <c r="W36" i="17"/>
  <c r="N36" i="18"/>
  <c r="P32" i="16"/>
  <c r="P24" i="16"/>
  <c r="P16" i="16"/>
  <c r="O33" i="17"/>
  <c r="N36" i="17"/>
  <c r="N36" i="15"/>
  <c r="P36" i="15"/>
  <c r="G22" i="12"/>
  <c r="F19" i="12"/>
  <c r="F15" i="12"/>
  <c r="F11" i="12"/>
  <c r="D19" i="12"/>
  <c r="D15" i="12"/>
  <c r="D11" i="12"/>
  <c r="E19" i="11"/>
  <c r="P9" i="14"/>
  <c r="G8" i="11"/>
  <c r="V36" i="17"/>
  <c r="O36" i="17"/>
  <c r="O36" i="18"/>
  <c r="W36" i="18"/>
  <c r="F12" i="11"/>
  <c r="F16" i="11"/>
  <c r="F9" i="11"/>
  <c r="F13" i="11"/>
  <c r="F17" i="11"/>
  <c r="F10" i="11"/>
  <c r="F14" i="11"/>
  <c r="F18" i="11"/>
  <c r="F7" i="11"/>
  <c r="F11" i="11"/>
  <c r="F15" i="11"/>
  <c r="O36" i="20"/>
  <c r="V36" i="20"/>
  <c r="F8" i="11"/>
  <c r="Q36" i="20"/>
  <c r="W36" i="20"/>
  <c r="G22" i="2"/>
  <c r="D6" i="2"/>
  <c r="D5" i="2"/>
  <c r="F10" i="2"/>
  <c r="F10" i="28"/>
  <c r="F11" i="2"/>
  <c r="G11" i="28"/>
  <c r="G11" i="2"/>
  <c r="AQ18" i="5"/>
  <c r="I35" i="5"/>
  <c r="K35" i="5"/>
  <c r="Z11" i="5"/>
  <c r="AN35" i="5"/>
  <c r="AP35" i="5"/>
  <c r="Y35" i="5"/>
  <c r="AQ35" i="5"/>
  <c r="AQ31" i="5"/>
  <c r="AQ15" i="5"/>
  <c r="K23" i="5"/>
  <c r="AQ28" i="5"/>
  <c r="AQ12" i="5"/>
  <c r="K16" i="5"/>
  <c r="K12" i="5"/>
  <c r="AA35" i="5"/>
  <c r="F22" i="28"/>
  <c r="G10" i="28"/>
  <c r="G22" i="28"/>
  <c r="E5" i="28"/>
  <c r="L19" i="11"/>
  <c r="L8" i="11"/>
  <c r="H19" i="11"/>
  <c r="K19" i="11"/>
  <c r="C19" i="11"/>
  <c r="D7" i="11"/>
  <c r="D14" i="11"/>
  <c r="D13" i="11"/>
  <c r="D18" i="11"/>
  <c r="D17" i="11"/>
  <c r="D9" i="11"/>
  <c r="D15" i="11"/>
  <c r="D10" i="11"/>
  <c r="D11" i="11"/>
  <c r="D12" i="11"/>
  <c r="D16" i="11"/>
  <c r="G19" i="11"/>
  <c r="D8" i="11"/>
  <c r="J19" i="11"/>
  <c r="D7" i="9"/>
  <c r="F7" i="9"/>
  <c r="F11" i="9"/>
  <c r="D10" i="9"/>
  <c r="D16" i="9"/>
  <c r="J18" i="8"/>
  <c r="J17" i="8"/>
  <c r="D9" i="8"/>
  <c r="D19" i="8"/>
  <c r="D18" i="8"/>
  <c r="D16" i="8"/>
  <c r="D15" i="8"/>
  <c r="D14" i="8"/>
  <c r="D13" i="8"/>
  <c r="D12" i="8"/>
  <c r="D11" i="8"/>
  <c r="D17" i="8"/>
  <c r="D10" i="8"/>
  <c r="D8" i="8"/>
  <c r="J13" i="8"/>
  <c r="J11" i="8"/>
  <c r="J10" i="8"/>
  <c r="J8" i="8"/>
  <c r="J19" i="8"/>
  <c r="J16" i="8"/>
  <c r="J15" i="8"/>
  <c r="J14" i="8"/>
  <c r="J12" i="8"/>
  <c r="J9" i="8"/>
  <c r="H19" i="8"/>
  <c r="H18" i="8"/>
  <c r="H16" i="8"/>
  <c r="H15" i="8"/>
  <c r="H12" i="8"/>
  <c r="H17" i="8"/>
  <c r="H10" i="8"/>
  <c r="H9" i="8"/>
  <c r="H8" i="8"/>
  <c r="H14" i="8"/>
  <c r="H13" i="8"/>
  <c r="H11" i="8"/>
  <c r="F10" i="8"/>
  <c r="F8" i="8"/>
  <c r="F19" i="8"/>
  <c r="F14" i="8"/>
  <c r="F12" i="8"/>
  <c r="F11" i="8"/>
  <c r="F17" i="8"/>
  <c r="F9" i="8"/>
  <c r="F18" i="8"/>
  <c r="F16" i="8"/>
  <c r="F15" i="8"/>
  <c r="F13" i="8"/>
  <c r="O35" i="23"/>
  <c r="P35" i="23"/>
  <c r="P17" i="23"/>
  <c r="P33" i="14"/>
  <c r="P17" i="14"/>
  <c r="O35" i="14"/>
  <c r="V35" i="14"/>
  <c r="P35" i="14"/>
  <c r="R35" i="14"/>
  <c r="H35" i="14"/>
  <c r="Q35" i="14"/>
  <c r="F16" i="12"/>
  <c r="F14" i="12"/>
  <c r="L22" i="12"/>
  <c r="F10" i="12"/>
  <c r="F17" i="12"/>
  <c r="F12" i="12"/>
  <c r="F8" i="12"/>
  <c r="D17" i="12"/>
  <c r="D12" i="12"/>
  <c r="D8" i="12"/>
  <c r="F9" i="12"/>
  <c r="D9" i="12"/>
  <c r="F18" i="12"/>
  <c r="F13" i="12"/>
  <c r="D18" i="12"/>
  <c r="D13" i="12"/>
  <c r="J37" i="16"/>
  <c r="H34" i="22"/>
  <c r="U35" i="24"/>
  <c r="T35" i="24"/>
  <c r="M35" i="23"/>
  <c r="N35" i="23"/>
  <c r="F6" i="28"/>
  <c r="D5" i="28"/>
  <c r="F5" i="28"/>
  <c r="G6" i="28"/>
  <c r="E5" i="2"/>
  <c r="F5" i="2"/>
  <c r="G6" i="2"/>
  <c r="F6" i="2"/>
</calcChain>
</file>

<file path=xl/sharedStrings.xml><?xml version="1.0" encoding="utf-8"?>
<sst xmlns="http://schemas.openxmlformats.org/spreadsheetml/2006/main" count="1522" uniqueCount="461">
  <si>
    <t>Аналітичні таблиці щодо стану здійснення правосуддя за 2020 рік</t>
  </si>
  <si>
    <t>Кількість справ та матеріалів, що надійшли до апеляційних та місцевих судів </t>
  </si>
  <si>
    <t>Кількість розглянутих апеляційними та місцевими судами справ та матеріалів (з постановленням вироку, ухваленням рішення, постанови, ухвали)</t>
  </si>
  <si>
    <t>Кількість справ і матеріалів, що знаходились на розгляді в місцевих загальних судах та не розглянуті на кінець звітного періоду</t>
  </si>
  <si>
    <t>Кількість справ і матеріалів, що знаходились на розгляді в апеляційних судах та не розглянуті на кінець звітного періоду</t>
  </si>
  <si>
    <t>Кількість справ і матеріалів, що знаходились на розгляді в адміністративних судах та не розглянуті на кінець звітного періоду</t>
  </si>
  <si>
    <t>Кількість справ і матеріалів, що знаходились на розгляді в господарських судах та не розглянуті на кінець звітного періоду</t>
  </si>
  <si>
    <t>Розгляд адміністративних справ місцевими загальними та окружними адміністративними судами (за категоріями)</t>
  </si>
  <si>
    <t>Розгляд кримінальних проваджень місцевими загальними  судами (за видами злочинів)</t>
  </si>
  <si>
    <t>Розгляд цивільних справ місцевими загальними  судами (за категоріями)</t>
  </si>
  <si>
    <t>Розгляд господарських справ місцевими судами (за категоріями)</t>
  </si>
  <si>
    <t>Розгляд місцевими загальними  судами справ про адміністративні правопорушення (за видами правопорушень)</t>
  </si>
  <si>
    <t>Результати розгляду кримінальних проваджень (справ) за окремими видами злочинів, передбачених Кримінальним кодексом України</t>
  </si>
  <si>
    <t>Результати перегляду апеляційними судами вироків місцевих судів (за кількістю осіб)</t>
  </si>
  <si>
    <t>Результати перегляду апеляційними судами ухвал  місцевих судів у кримінальних провадженнях</t>
  </si>
  <si>
    <t>Результати перегляду апеляційними судами вироків місцевих судів (за кількістю осіб)у справах про злочини, вчинені неповнолітніми</t>
  </si>
  <si>
    <t>Якість розгляду адміністративних справ місцевими загальними судами (скасовано та змінено апеляційними судами постанов місцевих загальних судів)</t>
  </si>
  <si>
    <t>Якість розгляду адміністративних справ окружними адміністративними судами (скасовано та змінено апеляційними адміністративними судами рішень (постанов) окружних адміністративних судів)</t>
  </si>
  <si>
    <t>Результати перегляду апеляційними судами ухвал місцевих загальних судів в адміністративних справах (скасовано та змінено апеляційними судами ухвал місцевих загальних судів)</t>
  </si>
  <si>
    <t>Результати перегляду апеляційними судами ухвал окружних адміністративних судів (скасовано та змінено апеляційними судами ухвал окружних адміністративних судів)</t>
  </si>
  <si>
    <t>Результати перегляду апеляційними судами судових рішень місцевих господарських судів</t>
  </si>
  <si>
    <t xml:space="preserve">Результати перегляду апеляційними судами справ про адміністративні правопорушення </t>
  </si>
  <si>
    <t>Результати перегляду апеляційними судами рішень у цивільних справах, постановлених місцевими загальними судами</t>
  </si>
  <si>
    <t>Результати перегляду апеляційними судами ухвал у цивільних справах, постановлених місцевими загальними судами</t>
  </si>
  <si>
    <t>Середньомісячне надходження на одного суддю місцевого загального суду</t>
  </si>
  <si>
    <t>Середньомісячне надходження на одного суддю окружного адміністративного та місцевого господарського суду</t>
  </si>
  <si>
    <t>Середньомісячне надходження на одного суддю апеляційного суду</t>
  </si>
  <si>
    <t>№ з/п</t>
  </si>
  <si>
    <t>А</t>
  </si>
  <si>
    <t>Найменування показників</t>
  </si>
  <si>
    <t>Б</t>
  </si>
  <si>
    <t>справ і матеріалів кримінального судочинства</t>
  </si>
  <si>
    <t xml:space="preserve">справ і матеріалів адміністративного судочинства </t>
  </si>
  <si>
    <t>справ і матеріалів цивільного судочинства</t>
  </si>
  <si>
    <t>справ і матеріалів про адміністративні правопорушення</t>
  </si>
  <si>
    <t>справ і матеріалів господарського судочинства</t>
  </si>
  <si>
    <t>місцеві загальні</t>
  </si>
  <si>
    <t>Усього</t>
  </si>
  <si>
    <t>у тому числі справ</t>
  </si>
  <si>
    <t>окружні адміністративні</t>
  </si>
  <si>
    <t>місцеві господарські</t>
  </si>
  <si>
    <t>усього</t>
  </si>
  <si>
    <t>Таблиця 1</t>
  </si>
  <si>
    <t>Динаміка, %</t>
  </si>
  <si>
    <t>Кількість розглянутих апеляційними та місцевими судами справ та матеріалів</t>
  </si>
  <si>
    <t>(з постановленням вироку, ухваленням рішення, постанови, ухвали)</t>
  </si>
  <si>
    <t>Таблиця 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</si>
  <si>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</si>
  <si>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</si>
  <si>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</si>
  <si>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</si>
  <si>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</si>
  <si>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</si>
  <si>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</si>
  <si>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</si>
  <si>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</si>
  <si>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</si>
  <si>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</si>
  <si>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</si>
  <si>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</si>
  <si>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</si>
  <si>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</si>
  <si>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</si>
  <si>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</si>
  <si>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</si>
  <si>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</si>
  <si>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</si>
  <si>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</si>
  <si>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</si>
  <si>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</si>
  <si>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</si>
  <si>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</si>
  <si>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</si>
  <si>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Область
(регіон)</t>
  </si>
  <si>
    <t>Автономна Республіка Крим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</si>
  <si>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</si>
  <si>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</si>
  <si>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</si>
  <si>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</si>
  <si>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</si>
  <si>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</si>
  <si>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</si>
  <si>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</si>
  <si>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</si>
  <si>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</si>
  <si>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</si>
  <si>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</si>
  <si>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</si>
  <si>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</si>
  <si>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</si>
  <si>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</si>
  <si>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</si>
  <si>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</si>
  <si>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</si>
  <si>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</si>
  <si>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</si>
  <si>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</si>
  <si>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</si>
  <si>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</si>
  <si>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м. Київ</t>
  </si>
  <si>
    <t>м. Севастополь</t>
  </si>
  <si>
    <t xml:space="preserve">Знаходилось на розгляді </t>
  </si>
  <si>
    <t>Справ і матеріалів кримінального судочинства</t>
  </si>
  <si>
    <t>Справ і матеріалів адміністративного судочинства</t>
  </si>
  <si>
    <t>Справ і матеріалів цивільного судочинства</t>
  </si>
  <si>
    <t>Справ та матеріалів про адміністративні правопорушення</t>
  </si>
  <si>
    <t>УСЬОГО справ і матеріалів</t>
  </si>
  <si>
    <t>Таблиця 3</t>
  </si>
  <si>
    <t>динаміка, %</t>
  </si>
  <si>
    <t>Не розглянуто  на кінець звітного періоду</t>
  </si>
  <si>
    <t>питома вага, %</t>
  </si>
  <si>
    <t>Не розглянуто  на кінець звітного періоду  понад 1 рік</t>
  </si>
  <si>
    <t>Таблиця 4</t>
  </si>
  <si>
    <t>окружні адміністративні суди</t>
  </si>
  <si>
    <t>дина-міка, %</t>
  </si>
  <si>
    <t>апеляційні адміністративні суди</t>
  </si>
  <si>
    <t>місцеві господарські суди</t>
  </si>
  <si>
    <t>апеляційні господарські суди</t>
  </si>
  <si>
    <t>Таблиця 6</t>
  </si>
  <si>
    <t xml:space="preserve">Справи зі спорів </t>
  </si>
  <si>
    <t xml:space="preserve">  забезпечення громадського порядку та безпеки</t>
  </si>
  <si>
    <t xml:space="preserve">  охорони навколишнього природного середовища</t>
  </si>
  <si>
    <t xml:space="preserve">  реалізації публічної політики у сферах зайнятості населення та соціального захисту громадян</t>
  </si>
  <si>
    <t xml:space="preserve">  забезпечення юстиції</t>
  </si>
  <si>
    <t xml:space="preserve"> з відносин публічної служби</t>
  </si>
  <si>
    <t xml:space="preserve"> інші адміністративні справи</t>
  </si>
  <si>
    <t>УСЬОГО</t>
  </si>
  <si>
    <t>Знаходилося в провадженні справ</t>
  </si>
  <si>
    <t>місцеві загальні суди</t>
  </si>
  <si>
    <t>питома вага
%*</t>
  </si>
  <si>
    <t>х</t>
  </si>
  <si>
    <t xml:space="preserve">усього </t>
  </si>
  <si>
    <t>Дина-міка, %</t>
  </si>
  <si>
    <t>Закінчено провадження у справах (усього)</t>
  </si>
  <si>
    <t>окружні адмініст-ративні суди</t>
  </si>
  <si>
    <t>Відсоток закінчених провадженням справ, %</t>
  </si>
  <si>
    <t>Таблиця 7</t>
  </si>
  <si>
    <t>Види злочинів</t>
  </si>
  <si>
    <t xml:space="preserve">  проти основ національної безпеки України </t>
  </si>
  <si>
    <t xml:space="preserve">  проти життя та здоров’я особи </t>
  </si>
  <si>
    <t xml:space="preserve">  проти волі, честі та гідності особи </t>
  </si>
  <si>
    <t xml:space="preserve">  проти статевої свободи та статевої недоторканності особи</t>
  </si>
  <si>
    <t xml:space="preserve">  проти виборчих, трудових та інших особистих прав і свобод людини і громадянина </t>
  </si>
  <si>
    <t xml:space="preserve">  проти власності </t>
  </si>
  <si>
    <t xml:space="preserve">  у сфері господарської діяльності</t>
  </si>
  <si>
    <t xml:space="preserve">  проти довкілля </t>
  </si>
  <si>
    <t xml:space="preserve">  проти громадської безпеки </t>
  </si>
  <si>
    <t xml:space="preserve">  проти безпеки виробництва</t>
  </si>
  <si>
    <t xml:space="preserve">  проти безпеки руху та експлуатації транспорту </t>
  </si>
  <si>
    <t xml:space="preserve">  проти громадського порядку та моральності </t>
  </si>
  <si>
    <t xml:space="preserve">  у сфері обігу наркотичних засобів, психотропних речовин, їх аналогів або прекурсорів та інші   проти здоров'я населення </t>
  </si>
  <si>
    <t xml:space="preserve">  у сфері охорони державної таємниці, недоторканності державних кордонів, забезпечення призову та мобілізації</t>
  </si>
  <si>
    <t xml:space="preserve">  проти авторитету органів державної влади, органів місцевого самоврядування та об'єднань громадян </t>
  </si>
  <si>
    <t xml:space="preserve">  у сфері використання електронно-обчислювальних машин (комп'ютерів), систем та комп'ютерних мереж і мереж електрозв'язку </t>
  </si>
  <si>
    <t xml:space="preserve">  у сфері службової діяльності та професійної діяльності, пов'язаної з наданням публічних послуг</t>
  </si>
  <si>
    <t xml:space="preserve">  проти правосуддя </t>
  </si>
  <si>
    <t xml:space="preserve">  проти встановленого порядку несення військової служби (військові)</t>
  </si>
  <si>
    <t xml:space="preserve">  проти миру, безпеки людства та міжнародного правопорядку </t>
  </si>
  <si>
    <t xml:space="preserve">Закінчено провадження у справах </t>
  </si>
  <si>
    <t>Таблиця 8</t>
  </si>
  <si>
    <t>Розглянуто з постановленням вироку</t>
  </si>
  <si>
    <t>Категорії справ</t>
  </si>
  <si>
    <t>Справи наказного провадження</t>
  </si>
  <si>
    <t>Справи позовного провадження, з них</t>
  </si>
  <si>
    <t xml:space="preserve">Спори про право власності та інші речові права </t>
  </si>
  <si>
    <t xml:space="preserve">Спори про право інтелектуальної власності </t>
  </si>
  <si>
    <t xml:space="preserve">Спори, що виникають із договорів </t>
  </si>
  <si>
    <t>Спори про недоговірні зобов"язання</t>
  </si>
  <si>
    <t>Спори про спадкове право</t>
  </si>
  <si>
    <t>Спори про захист немайнових прав фізичних осіб</t>
  </si>
  <si>
    <t xml:space="preserve">Спори, що виникають із житлових правовідносин </t>
  </si>
  <si>
    <t xml:space="preserve">Спори, що виникають із земельних правовідносин </t>
  </si>
  <si>
    <t xml:space="preserve">Спори, що виникають із сімейних правовідносин </t>
  </si>
  <si>
    <t xml:space="preserve">Спори, що виникають із трудових правовідносин </t>
  </si>
  <si>
    <t>Спори, пов’язані із застосуванням Закону України ”Про захист прав споживачів”</t>
  </si>
  <si>
    <t>Звільнення майна з-під арешту (виключення майна з опису)</t>
  </si>
  <si>
    <t>Інші позовного провадження</t>
  </si>
  <si>
    <t>Справи окремого провадження</t>
  </si>
  <si>
    <t>Таблиця 9</t>
  </si>
  <si>
    <t>Розглянуто із задоволенням позову (заяви)</t>
  </si>
  <si>
    <t>Договірні зобов'язання</t>
  </si>
  <si>
    <t>Недоговірні зобов’язання</t>
  </si>
  <si>
    <t>Обіг цінних паперів</t>
  </si>
  <si>
    <t>Корпоративні відносини</t>
  </si>
  <si>
    <t>Земельні відносини</t>
  </si>
  <si>
    <t>Захист права власності</t>
  </si>
  <si>
    <t>Захист прав на об’єкти інтелектуальної власності</t>
  </si>
  <si>
    <t>Застосування антимонопольного законодавства</t>
  </si>
  <si>
    <t>Інші спори</t>
  </si>
  <si>
    <t>Справи про  банкрутство</t>
  </si>
  <si>
    <t>Таблиця 10</t>
  </si>
  <si>
    <t>Види правопорушень</t>
  </si>
  <si>
    <t xml:space="preserve">у галузі охорони праці і здоров’я населення  </t>
  </si>
  <si>
    <t xml:space="preserve">які посягають на власність  </t>
  </si>
  <si>
    <t xml:space="preserve">у сфері охорони природи, використання природних ресурсів, охорони культурної спадщини  </t>
  </si>
  <si>
    <t xml:space="preserve">у сільському господарстві, порушення ветеринарно-санітарних правил  </t>
  </si>
  <si>
    <t xml:space="preserve">на транспорті, в галузі шляхового господарства і зв’язку  </t>
  </si>
  <si>
    <t xml:space="preserve">у галузі житлових прав громадян, житлово-комунального господарства та благоустрою     </t>
  </si>
  <si>
    <t xml:space="preserve">у галузі торгівлі, громадського харчування, сфері послуг, в галузі фінансів і підприємницькій діяльності  </t>
  </si>
  <si>
    <t xml:space="preserve">у галузі стандартизаці, якості продукції, метрології та сертифікації  </t>
  </si>
  <si>
    <t xml:space="preserve">пов’язані з корупцією  </t>
  </si>
  <si>
    <t xml:space="preserve">військові    </t>
  </si>
  <si>
    <t xml:space="preserve">які посягають на громадський порядок і громадську безпеку  </t>
  </si>
  <si>
    <t xml:space="preserve">які посягають на встановлений порядок управління   </t>
  </si>
  <si>
    <t xml:space="preserve">які посягають на здійснення народного волевиявлення та встановлений порядок його забезпечення  </t>
  </si>
  <si>
    <t>справи про порушення митних правил</t>
  </si>
  <si>
    <t>інші, передбачені  законодавчими чи нормативними актами</t>
  </si>
  <si>
    <t>Таблиця 11</t>
  </si>
  <si>
    <t>Розглянуто про накладення адміністративного стягнення</t>
  </si>
  <si>
    <t>попередження</t>
  </si>
  <si>
    <t>штраф</t>
  </si>
  <si>
    <t>оплатне вилучення предмета</t>
  </si>
  <si>
    <t>конфіскація предмета, грошей</t>
  </si>
  <si>
    <t>позбавлення спеціального права</t>
  </si>
  <si>
    <t>громадські роботи</t>
  </si>
  <si>
    <t>суспільно корисні роботи</t>
  </si>
  <si>
    <t>виправні роботи</t>
  </si>
  <si>
    <t>адміністра-тивний арешт</t>
  </si>
  <si>
    <t>арешт з утриманням  на гауптвахті</t>
  </si>
  <si>
    <t xml:space="preserve">інші види </t>
  </si>
  <si>
    <t xml:space="preserve">Перебувало в провадженні кримінальних проваджень (справ) </t>
  </si>
  <si>
    <t xml:space="preserve">надійшло кримінальних проваджень (справ) </t>
  </si>
  <si>
    <t>Кількість осіб, провадження щодо яких перебували в  суді</t>
  </si>
  <si>
    <t>у т.ч. за вчинення злочину у складі організованої групи або злочинної організації</t>
  </si>
  <si>
    <t>Розглянуто кримінальних проваджень (справ)</t>
  </si>
  <si>
    <t>із постановленням вироку</t>
  </si>
  <si>
    <t>Кількість потерпілих осіб</t>
  </si>
  <si>
    <t>Вік потерпілих осіб</t>
  </si>
  <si>
    <t>Кількість фізичних осіб, яким заподіяно шкоди</t>
  </si>
  <si>
    <t>За судовими рішеннями, що набрали законної сили</t>
  </si>
  <si>
    <t xml:space="preserve">Кількість засуджених осіб </t>
  </si>
  <si>
    <t>громадян України</t>
  </si>
  <si>
    <t>громадян іншої держави</t>
  </si>
  <si>
    <t xml:space="preserve">Кількість виправданих осіб </t>
  </si>
  <si>
    <t>Кількість засуджених осіб, до яких застосовано покарання</t>
  </si>
  <si>
    <t>довічне позбавлення волі</t>
  </si>
  <si>
    <t>позбавлення волі на певний строк</t>
  </si>
  <si>
    <t>обмеження волі</t>
  </si>
  <si>
    <t>тримання в дисциплінарному батальйоні</t>
  </si>
  <si>
    <t>арешт</t>
  </si>
  <si>
    <t>службове обмеження для військовослужбовців</t>
  </si>
  <si>
    <t>позбавлення права займати певні посади або займатися певною діяльністю</t>
  </si>
  <si>
    <t>інші міри покарання</t>
  </si>
  <si>
    <t>Додаткові покарання</t>
  </si>
  <si>
    <t>Кількість осіб, яких звільнено від покарання</t>
  </si>
  <si>
    <t>з випробуванням</t>
  </si>
  <si>
    <t xml:space="preserve">внаслідок акта амністії  </t>
  </si>
  <si>
    <t>з інших підстав</t>
  </si>
  <si>
    <t xml:space="preserve"> до 2 років включно</t>
  </si>
  <si>
    <t xml:space="preserve"> до 5 років включно</t>
  </si>
  <si>
    <t xml:space="preserve"> до 10 років включно</t>
  </si>
  <si>
    <t xml:space="preserve"> понад 10 років </t>
  </si>
  <si>
    <t>конфіскація майна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</si>
  <si>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</si>
  <si>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 або кваліфікаційного класу</t>
  </si>
  <si>
    <t>чоловіки</t>
  </si>
  <si>
    <t>жінки</t>
  </si>
  <si>
    <t>до 18 років</t>
  </si>
  <si>
    <t>з них дівчаток</t>
  </si>
  <si>
    <t>від 18 років і старше</t>
  </si>
  <si>
    <t>життю</t>
  </si>
  <si>
    <t>здоров’ю</t>
  </si>
  <si>
    <t>матеріальної та моральної шкоди</t>
  </si>
  <si>
    <t xml:space="preserve">фізичним особам </t>
  </si>
  <si>
    <t>Статті Кримінального кодексу України</t>
  </si>
  <si>
    <t>види злочинів</t>
  </si>
  <si>
    <t>109-447</t>
  </si>
  <si>
    <t>торгівля людьми</t>
  </si>
  <si>
    <t>расова нетерп.</t>
  </si>
  <si>
    <t>тероризм</t>
  </si>
  <si>
    <t>Таблиця 12</t>
  </si>
  <si>
    <t>наркотики</t>
  </si>
  <si>
    <t xml:space="preserve">305-327 </t>
  </si>
  <si>
    <t>службові</t>
  </si>
  <si>
    <t>364-370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</si>
  <si>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</si>
  <si>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</si>
  <si>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</si>
  <si>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</si>
  <si>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</si>
  <si>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</si>
  <si>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</si>
  <si>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І.-Франківська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</si>
  <si>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</si>
  <si>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</si>
  <si>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</si>
  <si>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</si>
  <si>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</si>
  <si>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</si>
  <si>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</si>
  <si>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</si>
  <si>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</si>
  <si>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</si>
  <si>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</si>
  <si>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</si>
  <si>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</si>
  <si>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</si>
  <si>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</si>
  <si>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</si>
  <si>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*% – питома вага від числа засуджених, виправданих осіб місцевими судами</t>
  </si>
  <si>
    <t>Кількість засуджених, виправданих осіб місцевими судами</t>
  </si>
  <si>
    <t>Кількість осіб, щодо яких скасовано вироки</t>
  </si>
  <si>
    <t>абс.</t>
  </si>
  <si>
    <t>% питома вага*</t>
  </si>
  <si>
    <t>Кількість осіб, щодо яких змінено вироки</t>
  </si>
  <si>
    <t>Усього                                                                     скасовано та змінено вироків</t>
  </si>
  <si>
    <t>Таблиця 13</t>
  </si>
  <si>
    <t>Результати перегляду апеляційними судами</t>
  </si>
  <si>
    <t>ухвал  місцевих судів у кримінальних провадженнях</t>
  </si>
  <si>
    <t>АР Крим</t>
  </si>
  <si>
    <t xml:space="preserve">        * % – від кількості осіб, щодо яких винесено ухвали</t>
  </si>
  <si>
    <t>Усього осіб, щодо яких винесено ухвалу (крім ухвал слідчих суддів)</t>
  </si>
  <si>
    <t xml:space="preserve">Кількість осіб, щодо яких ухвалу </t>
  </si>
  <si>
    <t xml:space="preserve">скасовано </t>
  </si>
  <si>
    <t>змінено</t>
  </si>
  <si>
    <t xml:space="preserve">усього скасовано, змінено </t>
  </si>
  <si>
    <t>Усього ухвал винесено слідчим суддею місцевого загального суду</t>
  </si>
  <si>
    <t>Таблиця 14</t>
  </si>
  <si>
    <t>у справах про злочини, вчинені неповнолітніми</t>
  </si>
  <si>
    <t>* % – від числа засуджених, виправданих неповнолітніх осіб</t>
  </si>
  <si>
    <t>Кількість засуджених, виправданих неповнолітніх осіб</t>
  </si>
  <si>
    <t>Скасовано вироків</t>
  </si>
  <si>
    <t>%  питома вага*</t>
  </si>
  <si>
    <t>Змінено вироків</t>
  </si>
  <si>
    <t xml:space="preserve"> Усього скасовано та змінено вироків </t>
  </si>
  <si>
    <t>Таблиця 15</t>
  </si>
  <si>
    <t>Якість розгляду адміністративних справ місцевими загальними судами</t>
  </si>
  <si>
    <t>Скасовано та змінено апеляційними судами постанов місцевих загальних судів</t>
  </si>
  <si>
    <t>*% – від числа справ, розглянутих місцевими судами з прийняттям рішення (постанови)</t>
  </si>
  <si>
    <t>Розглянуто справ місцевими судами з прийняттям рішення (постанови)</t>
  </si>
  <si>
    <t>Усього скасовано рішень (постанов) суду</t>
  </si>
  <si>
    <t>Усього змінено рішень (постанов) суду</t>
  </si>
  <si>
    <t>УСЬОГО скасовано та змінено рішень (постанов) суду</t>
  </si>
  <si>
    <t>Таблиця 16</t>
  </si>
  <si>
    <t>Якість розгляду адміністративних справ окружними адміністративними судами</t>
  </si>
  <si>
    <t>Скасовано та змінено апеляційними адміністративними судами рішень (постанов) окружних адміністративних судів</t>
  </si>
  <si>
    <t>*% – від числа справ, розглянутих місцевими судами з прийняттям постанови</t>
  </si>
  <si>
    <t>Розглянуто справ окружними адміністративними судами з прийняттям рішення (постанови)</t>
  </si>
  <si>
    <t>Таблиця 17</t>
  </si>
  <si>
    <t>Результати перегляду апеляційними судами ухвал
місцевих загальних судів в адміністративних справах</t>
  </si>
  <si>
    <t>Скасовано та змінено апеляційними судами ухвал місцевих загальних судів</t>
  </si>
  <si>
    <t>*% – від числа справ, розглянутих місцевими судами з прийняттям ухвали</t>
  </si>
  <si>
    <t>Кількість постановлених ухвал місцевими загальними судами</t>
  </si>
  <si>
    <t>Усього скасовано ухвал суду</t>
  </si>
  <si>
    <t>Усього змінено ухвал суду</t>
  </si>
  <si>
    <t>УСЬОГО скасовано та змінено ухвал суду</t>
  </si>
  <si>
    <t>Таблиця 18</t>
  </si>
  <si>
    <t>Результати перегляду апеляційними судами ухвал
окружних адміністративних судів</t>
  </si>
  <si>
    <t>Скасовано та змінено апеляційними судами ухвал окружних адміністративних судів</t>
  </si>
  <si>
    <t>Кількість постановлених ухвал окружними адміністративними судами</t>
  </si>
  <si>
    <t>Таблиця 19</t>
  </si>
  <si>
    <t>АРК</t>
  </si>
  <si>
    <t>* - до числа рішень, винесених місцевими господарськими судами</t>
  </si>
  <si>
    <t xml:space="preserve">Розглянуто місцевими господарськими судами справ </t>
  </si>
  <si>
    <t>Переглянуто справ апеляційним судом</t>
  </si>
  <si>
    <t xml:space="preserve">Усього </t>
  </si>
  <si>
    <t>%,
 питома вага*</t>
  </si>
  <si>
    <t>з  них</t>
  </si>
  <si>
    <t>кількість справ, за якими змінено та скасовано судові акти</t>
  </si>
  <si>
    <t>Таблиця 20</t>
  </si>
  <si>
    <t>плюс гр10 Розділу 3</t>
  </si>
  <si>
    <t>плюс гр9 Розділу 3</t>
  </si>
  <si>
    <t>Розглянуто справ місцевими загальними судами</t>
  </si>
  <si>
    <t>Оскаржено</t>
  </si>
  <si>
    <t>Скасовано</t>
  </si>
  <si>
    <t>Змінено</t>
  </si>
  <si>
    <t>Таблиця 21</t>
  </si>
  <si>
    <t xml:space="preserve">Результати перегляду апеляційними судами рішень у цивільних справах,
постановлених місцевими загальними судами </t>
  </si>
  <si>
    <t>*% – від числа справ, розглянутих місцевими судами з ухваленням  рішення</t>
  </si>
  <si>
    <t>Розглянуто справ місцевими судами з постановленням рішення</t>
  </si>
  <si>
    <t>Усього скасовано рішень суду</t>
  </si>
  <si>
    <t>Усього змінено рішень суду</t>
  </si>
  <si>
    <t>УСЬОГО скасовано та змінено рішень суду</t>
  </si>
  <si>
    <t>Таблиця 22</t>
  </si>
  <si>
    <t xml:space="preserve">Результати перегляду апеляційними судами ухвал у цивільних справах,
постановлених місцевими загальними судами </t>
  </si>
  <si>
    <t>**- % від числа постановлених ухвал місцевими судами</t>
  </si>
  <si>
    <t>Кількість постановлених ухвал місцевими судами</t>
  </si>
  <si>
    <t>За результатами перегляду ухвал</t>
  </si>
  <si>
    <t>скасовано</t>
  </si>
  <si>
    <t>питома вага %*</t>
  </si>
  <si>
    <t>Усього скасовано та змінено</t>
  </si>
  <si>
    <t>Таблиця 23</t>
  </si>
  <si>
    <t>Кількість суддів відповідно до наказу ДСА України</t>
  </si>
  <si>
    <t xml:space="preserve">Надходження справ і матеріалів до місцевих загальних судів </t>
  </si>
  <si>
    <t>Таблиця 24</t>
  </si>
  <si>
    <t>Середньомісячне надходження справ і матеріалів на одного суддю місцевого загального суду</t>
  </si>
  <si>
    <t xml:space="preserve">Надходження справ і матеріалів </t>
  </si>
  <si>
    <t>Середньомісячне надходження справ і матеріалів на одного суддю</t>
  </si>
  <si>
    <t>Таблиця 25</t>
  </si>
  <si>
    <t>Суди</t>
  </si>
  <si>
    <t xml:space="preserve">апеляційні суди </t>
  </si>
  <si>
    <t xml:space="preserve">Вінницький  </t>
  </si>
  <si>
    <t xml:space="preserve">Волинський  </t>
  </si>
  <si>
    <t xml:space="preserve">Дніпровський  </t>
  </si>
  <si>
    <t xml:space="preserve">Донецький  </t>
  </si>
  <si>
    <t xml:space="preserve">Житомирський  </t>
  </si>
  <si>
    <t xml:space="preserve">Закарпатський  </t>
  </si>
  <si>
    <t xml:space="preserve">Запорізький  </t>
  </si>
  <si>
    <t xml:space="preserve">Івано-Франківський  </t>
  </si>
  <si>
    <t xml:space="preserve">Київський  </t>
  </si>
  <si>
    <t xml:space="preserve">Кропивницький  </t>
  </si>
  <si>
    <t xml:space="preserve">Луганський  </t>
  </si>
  <si>
    <t xml:space="preserve">Львівський  </t>
  </si>
  <si>
    <t xml:space="preserve">Миколаївський  </t>
  </si>
  <si>
    <t xml:space="preserve">Одеський  </t>
  </si>
  <si>
    <t xml:space="preserve">Полтавський  </t>
  </si>
  <si>
    <t xml:space="preserve">Рівненський  </t>
  </si>
  <si>
    <t xml:space="preserve">Сумський  </t>
  </si>
  <si>
    <t xml:space="preserve">Тернопільський  </t>
  </si>
  <si>
    <t xml:space="preserve">Харківський  </t>
  </si>
  <si>
    <t xml:space="preserve">Херсонський  </t>
  </si>
  <si>
    <t xml:space="preserve">Хмельницький  </t>
  </si>
  <si>
    <t>АС  Черкаській області</t>
  </si>
  <si>
    <t xml:space="preserve">Чернівецький  </t>
  </si>
  <si>
    <t xml:space="preserve">Чернігівський  </t>
  </si>
  <si>
    <t xml:space="preserve">апеляційні адміністративні суди </t>
  </si>
  <si>
    <t>Перший (м. Донецьк)</t>
  </si>
  <si>
    <t>Другий (м. Харків)</t>
  </si>
  <si>
    <t>Третій (м. Дніпро)</t>
  </si>
  <si>
    <t>П'ятий  (м. Одеса)</t>
  </si>
  <si>
    <t>Шостий  (м. Київ)</t>
  </si>
  <si>
    <t>Сьомий  (м. Вінниця)</t>
  </si>
  <si>
    <t>Восьмий  (м. Львів)</t>
  </si>
  <si>
    <t xml:space="preserve">апеляційні господарські суди </t>
  </si>
  <si>
    <t>Західний  (м.Львів)</t>
  </si>
  <si>
    <t xml:space="preserve">Північний  (м. Київ) </t>
  </si>
  <si>
    <t>Східний  (м. Харків)</t>
  </si>
  <si>
    <t>2019</t>
  </si>
  <si>
    <t>Середньо-місячне надходження справ і матеріалів на одного суддю</t>
  </si>
  <si>
    <t>Черкаський</t>
  </si>
  <si>
    <t>2020</t>
  </si>
  <si>
    <t>Таблиця 26</t>
  </si>
  <si>
    <t>Надійшло до  місцевих судів (усього)</t>
  </si>
  <si>
    <t>Надійшло до апеляційних та місцевих судів (усього)</t>
  </si>
  <si>
    <t>Надійшло до апеляційних  судів (усього)</t>
  </si>
  <si>
    <t>клопотання, скарги, заяви під час досудового розслідування (слідчі судді)</t>
  </si>
  <si>
    <t>кримінальні провадження</t>
  </si>
  <si>
    <t xml:space="preserve">клопотань про надання дозволу на проведення негласної слідчої (розшукової) дії </t>
  </si>
  <si>
    <t>за апеляційними скаргами</t>
  </si>
  <si>
    <t>Розглянуто місцевими та апеляційними судами (усього)</t>
  </si>
  <si>
    <t>Розглянуто  місцевими судами (усього)</t>
  </si>
  <si>
    <t>Розглянуто  апеляційними судами (усього)</t>
  </si>
  <si>
    <t xml:space="preserve">Кількість справ та матеріалів, що надійшли до апеляційних та місцевих судів </t>
  </si>
  <si>
    <t xml:space="preserve">клопотання про надання дозволу на проведення негласної слідчої (розшукової) дії </t>
  </si>
  <si>
    <t>Центральний (м. Дніпро)</t>
  </si>
  <si>
    <t>Південно-західний (м.Одеса)</t>
  </si>
  <si>
    <t>Північно-західний (м. Рівне)</t>
  </si>
  <si>
    <t>Суд</t>
  </si>
  <si>
    <t>Південно-західний  (м.Одеса)</t>
  </si>
  <si>
    <t>Північно-західний  (м. Рівне)</t>
  </si>
  <si>
    <t>Центральний  (м. Дніпро)</t>
  </si>
  <si>
    <t xml:space="preserve"> щодо виборчого процесу та референдуму </t>
  </si>
  <si>
    <t xml:space="preserve">  адміністрування податків, зборів, платежів, а також контролю за дотриманням вимог податкового законодавства </t>
  </si>
  <si>
    <t>примусового виконання судових рішень і рішень інших органів</t>
  </si>
  <si>
    <t xml:space="preserve"> щодо захисту політичних (крім виборчих) та громадянських прав, а також щодо статусу народного депутата України, депутата місцевої ради, організації діяльності представницьких органів влади </t>
  </si>
  <si>
    <t xml:space="preserve">  реалізації державної політики у сфері економіки та публічної фінансової політики</t>
  </si>
  <si>
    <t xml:space="preserve">  регулюванню містобудівної діяльності та землекористування </t>
  </si>
  <si>
    <r>
      <t>258-258</t>
    </r>
    <r>
      <rPr>
        <b/>
        <vertAlign val="superscript"/>
        <sz val="9"/>
        <rFont val="Times New Roman"/>
        <family val="1"/>
        <charset val="204"/>
      </rPr>
      <t>5</t>
    </r>
  </si>
  <si>
    <t xml:space="preserve">Моральної та матеріальної шкоди заподіяно                                   на суму, тис. грн </t>
  </si>
  <si>
    <t>Найменування показника</t>
  </si>
  <si>
    <t>Таблиця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</si>
</sst>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#,##0.0"/>
  </numFmts>
  <fonts count="47" x14ac:knownFonts="1">
    <font>
      <sz val="10"/>
      <name val="Arial"/>
    </font>
    <font>
      <sz val="10"/>
      <name val="Arial Cyr"/>
      <charset val="204"/>
    </font>
    <font>
      <b/>
      <sz val="14"/>
      <color indexed="8"/>
      <name val="Times New Roman"/>
      <charset val="204"/>
    </font>
    <font>
      <sz val="10"/>
      <name val="Arial Cyr"/>
      <charset val="204"/>
    </font>
    <font>
      <sz val="11"/>
      <color indexed="8"/>
      <name val="Times New Roman"/>
      <charset val="204"/>
    </font>
    <font>
      <sz val="11"/>
      <name val="Times New Roman"/>
      <charset val="204"/>
    </font>
    <font>
      <b/>
      <sz val="14"/>
      <name val="Times New Roman"/>
      <charset val="204"/>
    </font>
    <font>
      <sz val="12"/>
      <name val="Times New Roman"/>
      <charset val="204"/>
    </font>
    <font>
      <b/>
      <sz val="9"/>
      <name val="Times New Roman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b/>
      <sz val="10"/>
      <name val="Times New Roman"/>
    </font>
    <font>
      <sz val="10"/>
      <color indexed="9"/>
      <name val="Times New Roman"/>
      <charset val="204"/>
    </font>
    <font>
      <sz val="7"/>
      <name val="Times New Roman"/>
      <charset val="204"/>
    </font>
    <font>
      <sz val="8"/>
      <name val="Times New Roman"/>
      <charset val="204"/>
    </font>
    <font>
      <sz val="10"/>
      <color indexed="10"/>
      <name val="Times New Roman"/>
      <charset val="204"/>
    </font>
    <font>
      <b/>
      <sz val="9"/>
      <color indexed="8"/>
      <name val="Times New Roman"/>
      <charset val="204"/>
    </font>
    <font>
      <i/>
      <sz val="10"/>
      <name val="Times New Roman"/>
      <charset val="204"/>
    </font>
    <font>
      <sz val="10"/>
      <color indexed="8"/>
      <name val="Times New Roman"/>
      <charset val="204"/>
    </font>
    <font>
      <b/>
      <sz val="13"/>
      <name val="Times New Roman"/>
      <charset val="204"/>
    </font>
    <font>
      <b/>
      <i/>
      <sz val="12"/>
      <name val="Times New Roman"/>
      <charset val="204"/>
    </font>
    <font>
      <b/>
      <sz val="8"/>
      <name val="Times New Roman"/>
      <charset val="204"/>
    </font>
    <font>
      <b/>
      <sz val="10"/>
      <color indexed="9"/>
      <name val="Times New Roman"/>
      <charset val="204"/>
    </font>
    <font>
      <sz val="14"/>
      <name val="Times New Roman"/>
      <charset val="204"/>
    </font>
    <font>
      <b/>
      <sz val="7"/>
      <name val="Times New Roman"/>
      <charset val="204"/>
    </font>
    <font>
      <sz val="8"/>
      <color indexed="8"/>
      <name val="Times New Roman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vertAlign val="superscript"/>
      <sz val="9"/>
      <name val="Times New Roman"/>
      <family val="1"/>
      <charset val="204"/>
    </font>
    <font>
      <b/>
      <sz val="10"/>
      <name val="Arial Cyr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1" fillId="0" borderId="0"/>
    <xf numFmtId="0" fontId="1" fillId="0" borderId="0"/>
  </cellStyleXfs>
  <cellXfs count="444">
    <xf numFmtId="0" fontId="1" fillId="0" borderId="0" xfId="0" applyFont="1"/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/>
    <xf numFmtId="0" fontId="7" fillId="0" borderId="4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" xfId="0" applyNumberFormat="1" applyFont="1" applyFill="1" applyBorder="1" applyAlignment="1" applyProtection="1">
      <alignment vertical="center"/>
    </xf>
    <xf numFmtId="3" fontId="12" fillId="0" borderId="1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1" fontId="15" fillId="0" borderId="3" xfId="0" applyNumberFormat="1" applyFont="1" applyFill="1" applyBorder="1" applyAlignment="1" applyProtection="1"/>
    <xf numFmtId="4" fontId="9" fillId="0" borderId="1" xfId="0" applyNumberFormat="1" applyFont="1" applyFill="1" applyBorder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right"/>
    </xf>
    <xf numFmtId="0" fontId="3" fillId="0" borderId="4" xfId="0" applyNumberFormat="1" applyFont="1" applyFill="1" applyBorder="1" applyAlignment="1" applyProtection="1"/>
    <xf numFmtId="0" fontId="17" fillId="0" borderId="1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" xfId="0" applyNumberFormat="1" applyFont="1" applyFill="1" applyBorder="1" applyAlignment="1" applyProtection="1">
      <alignment horizontal="right"/>
    </xf>
    <xf numFmtId="1" fontId="13" fillId="0" borderId="1" xfId="0" applyNumberFormat="1" applyFont="1" applyFill="1" applyBorder="1" applyAlignment="1" applyProtection="1">
      <alignment vertical="center"/>
    </xf>
    <xf numFmtId="3" fontId="9" fillId="0" borderId="1" xfId="0" applyNumberFormat="1" applyFont="1" applyFill="1" applyBorder="1" applyAlignment="1" applyProtection="1">
      <alignment horizontal="center" wrapText="1"/>
    </xf>
    <xf numFmtId="2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4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4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vertical="center"/>
    </xf>
    <xf numFmtId="3" fontId="12" fillId="0" borderId="1" xfId="0" applyNumberFormat="1" applyFont="1" applyFill="1" applyBorder="1" applyAlignment="1" applyProtection="1">
      <alignment horizontal="right" vertical="center"/>
    </xf>
    <xf numFmtId="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2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/>
    </xf>
    <xf numFmtId="0" fontId="19" fillId="2" borderId="1" xfId="0" applyNumberFormat="1" applyFont="1" applyFill="1" applyBorder="1" applyAlignment="1" applyProtection="1">
      <alignment horizontal="left" vertical="distributed"/>
    </xf>
    <xf numFmtId="3" fontId="8" fillId="0" borderId="1" xfId="0" applyNumberFormat="1" applyFont="1" applyFill="1" applyBorder="1" applyAlignment="1" applyProtection="1">
      <alignment horizontal="right" vertical="center"/>
    </xf>
    <xf numFmtId="3" fontId="9" fillId="0" borderId="1" xfId="0" applyNumberFormat="1" applyFont="1" applyFill="1" applyBorder="1" applyAlignment="1" applyProtection="1">
      <alignment horizontal="center"/>
    </xf>
    <xf numFmtId="3" fontId="13" fillId="0" borderId="1" xfId="0" applyNumberFormat="1" applyFont="1" applyFill="1" applyBorder="1" applyAlignment="1" applyProtection="1">
      <alignment vertical="center" wrapText="1"/>
      <protection locked="0"/>
    </xf>
    <xf numFmtId="0" fontId="9" fillId="0" borderId="1" xfId="0" applyNumberFormat="1" applyFont="1" applyFill="1" applyBorder="1" applyAlignment="1" applyProtection="1">
      <alignment vertical="center"/>
    </xf>
    <xf numFmtId="4" fontId="13" fillId="0" borderId="1" xfId="0" applyNumberFormat="1" applyFont="1" applyFill="1" applyBorder="1" applyAlignment="1" applyProtection="1">
      <alignment vertical="center" wrapText="1"/>
      <protection locked="0"/>
    </xf>
    <xf numFmtId="2" fontId="13" fillId="0" borderId="1" xfId="0" applyNumberFormat="1" applyFont="1" applyFill="1" applyBorder="1" applyAlignment="1" applyProtection="1">
      <alignment vertical="center" wrapText="1"/>
      <protection locked="0"/>
    </xf>
    <xf numFmtId="2" fontId="8" fillId="0" borderId="1" xfId="0" applyNumberFormat="1" applyFont="1" applyFill="1" applyBorder="1" applyAlignment="1" applyProtection="1">
      <alignment vertical="center" wrapText="1"/>
      <protection locked="0"/>
    </xf>
    <xf numFmtId="1" fontId="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4" xfId="0" applyNumberFormat="1" applyFont="1" applyFill="1" applyBorder="1" applyAlignment="1" applyProtection="1"/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wrapText="1"/>
    </xf>
    <xf numFmtId="0" fontId="9" fillId="0" borderId="1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4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0" applyNumberFormat="1" applyFont="1" applyFill="1" applyBorder="1" applyAlignment="1" applyProtection="1">
      <alignment horizontal="right" vertical="center" wrapText="1"/>
    </xf>
    <xf numFmtId="1" fontId="12" fillId="0" borderId="1" xfId="0" applyNumberFormat="1" applyFont="1" applyFill="1" applyBorder="1" applyAlignment="1" applyProtection="1">
      <alignment horizontal="right" vertical="center" wrapText="1"/>
    </xf>
    <xf numFmtId="4" fontId="12" fillId="0" borderId="1" xfId="0" applyNumberFormat="1" applyFont="1" applyFill="1" applyBorder="1" applyAlignment="1" applyProtection="1">
      <alignment horizontal="right" vertical="center" wrapText="1"/>
    </xf>
    <xf numFmtId="4" fontId="12" fillId="0" borderId="1" xfId="0" applyNumberFormat="1" applyFont="1" applyFill="1" applyBorder="1" applyAlignment="1" applyProtection="1">
      <alignment horizontal="right" vertical="center"/>
    </xf>
    <xf numFmtId="1" fontId="12" fillId="0" borderId="1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right" vertical="center" wrapText="1"/>
    </xf>
    <xf numFmtId="2" fontId="9" fillId="0" borderId="1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vertical="center" wrapText="1"/>
    </xf>
    <xf numFmtId="3" fontId="12" fillId="2" borderId="1" xfId="0" applyNumberFormat="1" applyFont="1" applyFill="1" applyBorder="1" applyAlignment="1" applyProtection="1">
      <alignment horizontal="right" vertical="center"/>
    </xf>
    <xf numFmtId="2" fontId="9" fillId="0" borderId="1" xfId="0" applyNumberFormat="1" applyFont="1" applyFill="1" applyBorder="1" applyAlignment="1" applyProtection="1">
      <alignment vertical="center" wrapText="1"/>
    </xf>
    <xf numFmtId="0" fontId="18" fillId="0" borderId="2" xfId="0" applyNumberFormat="1" applyFont="1" applyFill="1" applyBorder="1" applyAlignment="1" applyProtection="1">
      <alignment horizontal="center" vertical="center"/>
    </xf>
    <xf numFmtId="1" fontId="18" fillId="0" borderId="2" xfId="0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center" wrapText="1"/>
    </xf>
    <xf numFmtId="0" fontId="20" fillId="0" borderId="1" xfId="0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wrapText="1"/>
    </xf>
    <xf numFmtId="2" fontId="18" fillId="0" borderId="0" xfId="0" applyNumberFormat="1" applyFont="1" applyFill="1" applyBorder="1" applyAlignment="1" applyProtection="1"/>
    <xf numFmtId="2" fontId="15" fillId="0" borderId="0" xfId="0" applyNumberFormat="1" applyFont="1" applyFill="1" applyBorder="1" applyAlignment="1" applyProtection="1"/>
    <xf numFmtId="2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wrapText="1"/>
    </xf>
    <xf numFmtId="0" fontId="12" fillId="2" borderId="1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1" fontId="9" fillId="0" borderId="2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Border="1" applyAlignment="1" applyProtection="1"/>
    <xf numFmtId="0" fontId="15" fillId="0" borderId="3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5" fillId="0" borderId="3" xfId="0" applyNumberFormat="1" applyFont="1" applyFill="1" applyBorder="1" applyAlignment="1" applyProtection="1"/>
    <xf numFmtId="3" fontId="9" fillId="0" borderId="1" xfId="0" applyNumberFormat="1" applyFont="1" applyFill="1" applyBorder="1" applyAlignment="1" applyProtection="1">
      <alignment vertical="center" wrapText="1"/>
      <protection locked="0"/>
    </xf>
    <xf numFmtId="0" fontId="9" fillId="0" borderId="2" xfId="0" applyNumberFormat="1" applyFont="1" applyFill="1" applyBorder="1" applyAlignment="1" applyProtection="1"/>
    <xf numFmtId="0" fontId="15" fillId="0" borderId="2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wrapText="1"/>
    </xf>
    <xf numFmtId="0" fontId="10" fillId="0" borderId="4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NumberFormat="1" applyFont="1" applyFill="1" applyBorder="1" applyAlignment="1" applyProtection="1">
      <alignment horizontal="left" vertical="top" wrapText="1"/>
      <protection locked="0"/>
    </xf>
    <xf numFmtId="1" fontId="9" fillId="0" borderId="0" xfId="0" applyNumberFormat="1" applyFont="1" applyFill="1" applyBorder="1" applyAlignment="1" applyProtection="1"/>
    <xf numFmtId="3" fontId="9" fillId="0" borderId="1" xfId="0" applyNumberFormat="1" applyFont="1" applyFill="1" applyBorder="1" applyAlignment="1" applyProtection="1">
      <alignment horizontal="right" wrapText="1"/>
      <protection locked="0"/>
    </xf>
    <xf numFmtId="0" fontId="26" fillId="0" borderId="0" xfId="0" applyNumberFormat="1" applyFont="1" applyFill="1" applyBorder="1" applyAlignment="1" applyProtection="1"/>
    <xf numFmtId="0" fontId="26" fillId="0" borderId="4" xfId="0" applyNumberFormat="1" applyFont="1" applyFill="1" applyBorder="1" applyAlignment="1" applyProtection="1"/>
    <xf numFmtId="0" fontId="12" fillId="2" borderId="1" xfId="0" applyNumberFormat="1" applyFont="1" applyFill="1" applyBorder="1" applyAlignment="1" applyProtection="1">
      <alignment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/>
    </xf>
    <xf numFmtId="0" fontId="12" fillId="0" borderId="1" xfId="0" applyNumberFormat="1" applyFont="1" applyFill="1" applyBorder="1" applyAlignment="1" applyProtection="1">
      <alignment horizontal="center"/>
    </xf>
    <xf numFmtId="3" fontId="9" fillId="0" borderId="2" xfId="0" applyNumberFormat="1" applyFont="1" applyFill="1" applyBorder="1" applyAlignment="1" applyProtection="1"/>
    <xf numFmtId="0" fontId="9" fillId="4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wrapText="1"/>
      <protection locked="0"/>
    </xf>
    <xf numFmtId="0" fontId="9" fillId="2" borderId="1" xfId="0" applyNumberFormat="1" applyFont="1" applyFill="1" applyBorder="1" applyAlignment="1" applyProtection="1">
      <alignment horizontal="center"/>
    </xf>
    <xf numFmtId="0" fontId="12" fillId="2" borderId="1" xfId="0" applyNumberFormat="1" applyFont="1" applyFill="1" applyBorder="1" applyAlignment="1" applyProtection="1">
      <alignment horizontal="center" wrapText="1"/>
    </xf>
    <xf numFmtId="0" fontId="12" fillId="2" borderId="1" xfId="0" applyNumberFormat="1" applyFont="1" applyFill="1" applyBorder="1" applyAlignment="1" applyProtection="1">
      <alignment horizontal="left" wrapText="1"/>
      <protection locked="0"/>
    </xf>
    <xf numFmtId="0" fontId="17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2" fontId="15" fillId="0" borderId="3" xfId="0" applyNumberFormat="1" applyFont="1" applyFill="1" applyBorder="1" applyAlignment="1" applyProtection="1"/>
    <xf numFmtId="49" fontId="28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1" fillId="2" borderId="1" xfId="0" applyNumberFormat="1" applyFont="1" applyFill="1" applyBorder="1" applyAlignment="1" applyProtection="1">
      <alignment horizontal="left" vertical="distributed"/>
    </xf>
    <xf numFmtId="0" fontId="9" fillId="0" borderId="2" xfId="0" applyNumberFormat="1" applyFont="1" applyFill="1" applyBorder="1" applyAlignment="1" applyProtection="1">
      <alignment horizontal="center"/>
    </xf>
    <xf numFmtId="4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2" xfId="0" applyNumberFormat="1" applyFont="1" applyFill="1" applyBorder="1" applyAlignment="1" applyProtection="1"/>
    <xf numFmtId="4" fontId="9" fillId="0" borderId="0" xfId="0" applyNumberFormat="1" applyFont="1" applyFill="1" applyBorder="1" applyAlignment="1" applyProtection="1"/>
    <xf numFmtId="4" fontId="12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NumberFormat="1" applyFont="1" applyFill="1" applyBorder="1" applyAlignment="1" applyProtection="1"/>
    <xf numFmtId="3" fontId="12" fillId="0" borderId="1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vertical="center" wrapText="1"/>
    </xf>
    <xf numFmtId="3" fontId="12" fillId="0" borderId="1" xfId="0" applyNumberFormat="1" applyFont="1" applyFill="1" applyBorder="1" applyAlignment="1" applyProtection="1">
      <alignment vertical="center" wrapText="1"/>
    </xf>
    <xf numFmtId="3" fontId="13" fillId="0" borderId="1" xfId="0" applyNumberFormat="1" applyFont="1" applyFill="1" applyBorder="1" applyAlignment="1" applyProtection="1">
      <alignment horizontal="left" vertical="center" wrapText="1"/>
    </xf>
    <xf numFmtId="3" fontId="13" fillId="0" borderId="1" xfId="0" applyNumberFormat="1" applyFont="1" applyFill="1" applyBorder="1" applyAlignment="1" applyProtection="1">
      <alignment vertical="center"/>
    </xf>
    <xf numFmtId="3" fontId="13" fillId="0" borderId="1" xfId="0" applyNumberFormat="1" applyFont="1" applyFill="1" applyBorder="1" applyAlignment="1" applyProtection="1">
      <alignment horizontal="right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2" fontId="12" fillId="0" borderId="1" xfId="0" applyNumberFormat="1" applyFont="1" applyFill="1" applyBorder="1" applyAlignment="1" applyProtection="1">
      <alignment vertical="center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vertical="center"/>
    </xf>
    <xf numFmtId="3" fontId="1" fillId="0" borderId="0" xfId="0" applyNumberFormat="1" applyFont="1"/>
    <xf numFmtId="0" fontId="32" fillId="0" borderId="6" xfId="0" applyNumberFormat="1" applyFont="1" applyFill="1" applyBorder="1" applyAlignment="1" applyProtection="1">
      <alignment horizontal="center" vertical="center" wrapText="1"/>
    </xf>
    <xf numFmtId="0" fontId="30" fillId="0" borderId="7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31" fillId="0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34" fillId="0" borderId="1" xfId="0" applyNumberFormat="1" applyFont="1" applyFill="1" applyBorder="1" applyAlignment="1" applyProtection="1">
      <alignment horizontal="left" vertical="center" wrapText="1"/>
    </xf>
    <xf numFmtId="3" fontId="3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9" fillId="0" borderId="1" xfId="0" applyNumberFormat="1" applyFont="1" applyFill="1" applyBorder="1" applyAlignment="1" applyProtection="1">
      <alignment vertical="center"/>
    </xf>
    <xf numFmtId="3" fontId="2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/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0" applyNumberFormat="1" applyFont="1" applyFill="1" applyBorder="1" applyAlignment="1" applyProtection="1">
      <alignment horizontal="center" vertical="center" wrapText="1"/>
    </xf>
    <xf numFmtId="0" fontId="33" fillId="0" borderId="6" xfId="0" applyNumberFormat="1" applyFont="1" applyFill="1" applyBorder="1" applyAlignment="1" applyProtection="1">
      <alignment horizontal="center" vertical="center" wrapText="1"/>
    </xf>
    <xf numFmtId="0" fontId="33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35" fillId="0" borderId="1" xfId="0" applyNumberFormat="1" applyFont="1" applyFill="1" applyBorder="1" applyAlignment="1" applyProtection="1">
      <alignment horizontal="right" vertical="center" wrapText="1"/>
    </xf>
    <xf numFmtId="4" fontId="31" fillId="0" borderId="1" xfId="0" applyNumberFormat="1" applyFont="1" applyFill="1" applyBorder="1" applyAlignment="1" applyProtection="1">
      <alignment horizontal="right" vertical="center" wrapText="1"/>
    </xf>
    <xf numFmtId="0" fontId="17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13" fillId="0" borderId="1" xfId="0" applyNumberFormat="1" applyFont="1" applyFill="1" applyBorder="1" applyAlignment="1" applyProtection="1">
      <alignment horizontal="right" wrapText="1"/>
      <protection locked="0"/>
    </xf>
    <xf numFmtId="2" fontId="13" fillId="0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/>
    <xf numFmtId="49" fontId="17" fillId="0" borderId="1" xfId="0" applyNumberFormat="1" applyFont="1" applyFill="1" applyBorder="1" applyAlignment="1" applyProtection="1">
      <alignment horizontal="center" wrapText="1"/>
    </xf>
    <xf numFmtId="4" fontId="13" fillId="0" borderId="1" xfId="0" applyNumberFormat="1" applyFont="1" applyFill="1" applyBorder="1" applyAlignment="1" applyProtection="1">
      <alignment horizontal="right" wrapText="1"/>
      <protection locked="0"/>
    </xf>
    <xf numFmtId="0" fontId="12" fillId="0" borderId="1" xfId="0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vertical="center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/>
    </xf>
    <xf numFmtId="3" fontId="31" fillId="0" borderId="1" xfId="0" applyNumberFormat="1" applyFont="1" applyFill="1" applyBorder="1" applyAlignment="1" applyProtection="1">
      <alignment horizontal="right"/>
    </xf>
    <xf numFmtId="4" fontId="31" fillId="0" borderId="1" xfId="0" applyNumberFormat="1" applyFont="1" applyFill="1" applyBorder="1" applyAlignment="1" applyProtection="1">
      <alignment horizontal="right" wrapText="1"/>
      <protection locked="0"/>
    </xf>
    <xf numFmtId="2" fontId="31" fillId="0" borderId="1" xfId="0" applyNumberFormat="1" applyFont="1" applyFill="1" applyBorder="1" applyAlignment="1" applyProtection="1">
      <alignment horizontal="right" wrapText="1"/>
      <protection locked="0"/>
    </xf>
    <xf numFmtId="3" fontId="31" fillId="0" borderId="1" xfId="0" applyNumberFormat="1" applyFont="1" applyFill="1" applyBorder="1" applyAlignment="1" applyProtection="1">
      <alignment horizontal="right" wrapText="1"/>
      <protection locked="0"/>
    </xf>
    <xf numFmtId="0" fontId="29" fillId="0" borderId="3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0" fontId="31" fillId="0" borderId="3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3" fontId="31" fillId="6" borderId="1" xfId="0" applyNumberFormat="1" applyFont="1" applyFill="1" applyBorder="1" applyAlignment="1" applyProtection="1">
      <alignment horizontal="right" wrapText="1"/>
      <protection locked="0"/>
    </xf>
    <xf numFmtId="2" fontId="32" fillId="0" borderId="1" xfId="0" applyNumberFormat="1" applyFont="1" applyFill="1" applyBorder="1" applyAlignment="1" applyProtection="1">
      <alignment horizontal="right" wrapText="1"/>
      <protection locked="0"/>
    </xf>
    <xf numFmtId="3" fontId="38" fillId="0" borderId="1" xfId="0" applyNumberFormat="1" applyFont="1" applyFill="1" applyBorder="1" applyAlignment="1" applyProtection="1">
      <alignment horizontal="left" vertical="center" wrapText="1"/>
    </xf>
    <xf numFmtId="0" fontId="29" fillId="0" borderId="0" xfId="2" applyFont="1"/>
    <xf numFmtId="0" fontId="29" fillId="0" borderId="0" xfId="2" applyFont="1" applyFill="1"/>
    <xf numFmtId="0" fontId="29" fillId="0" borderId="0" xfId="2" applyFont="1" applyFill="1" applyAlignment="1">
      <alignment horizontal="right"/>
    </xf>
    <xf numFmtId="0" fontId="29" fillId="0" borderId="0" xfId="2" applyFont="1" applyFill="1" applyAlignment="1">
      <alignment horizontal="center"/>
    </xf>
    <xf numFmtId="0" fontId="33" fillId="0" borderId="0" xfId="2" applyFont="1" applyFill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31" fillId="0" borderId="1" xfId="2" applyFont="1" applyFill="1" applyBorder="1" applyAlignment="1">
      <alignment horizontal="center" vertical="center" wrapText="1"/>
    </xf>
    <xf numFmtId="0" fontId="29" fillId="5" borderId="1" xfId="2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 applyProtection="1">
      <alignment horizontal="left" vertical="center" wrapText="1"/>
    </xf>
    <xf numFmtId="3" fontId="38" fillId="0" borderId="1" xfId="0" applyNumberFormat="1" applyFont="1" applyFill="1" applyBorder="1" applyAlignment="1" applyProtection="1">
      <alignment horizontal="right" vertical="center" wrapText="1"/>
      <protection locked="0"/>
    </xf>
    <xf numFmtId="2" fontId="3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0" xfId="0" applyFont="1"/>
    <xf numFmtId="0" fontId="29" fillId="0" borderId="0" xfId="0" applyFont="1" applyFill="1"/>
    <xf numFmtId="49" fontId="40" fillId="0" borderId="1" xfId="1" applyNumberFormat="1" applyFont="1" applyFill="1" applyBorder="1" applyAlignment="1" applyProtection="1">
      <alignment horizontal="center" vertical="center" wrapText="1"/>
    </xf>
    <xf numFmtId="0" fontId="29" fillId="0" borderId="1" xfId="1" applyFont="1" applyFill="1" applyBorder="1" applyAlignment="1" applyProtection="1">
      <alignment horizontal="left" vertical="center" wrapText="1"/>
    </xf>
    <xf numFmtId="0" fontId="29" fillId="0" borderId="0" xfId="1" applyFont="1" applyFill="1"/>
    <xf numFmtId="0" fontId="31" fillId="0" borderId="1" xfId="1" applyFont="1" applyFill="1" applyBorder="1" applyAlignment="1" applyProtection="1">
      <alignment horizontal="left" vertical="center" wrapText="1"/>
    </xf>
    <xf numFmtId="0" fontId="38" fillId="7" borderId="1" xfId="0" applyFont="1" applyFill="1" applyBorder="1" applyAlignment="1">
      <alignment horizontal="center"/>
    </xf>
    <xf numFmtId="0" fontId="42" fillId="7" borderId="1" xfId="0" applyFont="1" applyFill="1" applyBorder="1" applyAlignment="1">
      <alignment horizontal="left" vertical="distributed"/>
    </xf>
    <xf numFmtId="0" fontId="32" fillId="0" borderId="0" xfId="0" applyFont="1"/>
    <xf numFmtId="0" fontId="29" fillId="0" borderId="1" xfId="2" applyFont="1" applyBorder="1"/>
    <xf numFmtId="3" fontId="29" fillId="0" borderId="1" xfId="0" applyNumberFormat="1" applyFont="1" applyFill="1" applyBorder="1" applyAlignment="1" applyProtection="1">
      <alignment horizontal="left" vertical="center" wrapText="1"/>
    </xf>
    <xf numFmtId="0" fontId="38" fillId="7" borderId="1" xfId="0" applyFont="1" applyFill="1" applyBorder="1" applyAlignment="1">
      <alignment horizontal="center" vertical="center"/>
    </xf>
    <xf numFmtId="0" fontId="42" fillId="7" borderId="1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 applyProtection="1">
      <alignment vertical="center"/>
    </xf>
    <xf numFmtId="4" fontId="8" fillId="0" borderId="1" xfId="0" applyNumberFormat="1" applyFont="1" applyFill="1" applyBorder="1" applyAlignment="1" applyProtection="1">
      <alignment vertical="center" wrapText="1"/>
      <protection locked="0"/>
    </xf>
    <xf numFmtId="0" fontId="29" fillId="0" borderId="1" xfId="2" applyFont="1" applyBorder="1" applyAlignment="1">
      <alignment horizontal="center" vertical="center"/>
    </xf>
    <xf numFmtId="0" fontId="29" fillId="0" borderId="0" xfId="2" applyFont="1" applyFill="1" applyAlignment="1">
      <alignment vertical="center"/>
    </xf>
    <xf numFmtId="0" fontId="29" fillId="0" borderId="0" xfId="2" applyFont="1" applyFill="1" applyAlignment="1">
      <alignment horizontal="center" vertical="center"/>
    </xf>
    <xf numFmtId="0" fontId="31" fillId="2" borderId="1" xfId="0" applyNumberFormat="1" applyFont="1" applyFill="1" applyBorder="1" applyAlignment="1" applyProtection="1">
      <alignment horizontal="center" vertical="center" wrapText="1"/>
    </xf>
    <xf numFmtId="0" fontId="31" fillId="2" borderId="1" xfId="0" applyNumberFormat="1" applyFont="1" applyFill="1" applyBorder="1" applyAlignment="1" applyProtection="1">
      <alignment horizontal="center" vertical="center"/>
    </xf>
    <xf numFmtId="3" fontId="31" fillId="0" borderId="1" xfId="0" applyNumberFormat="1" applyFont="1" applyFill="1" applyBorder="1" applyAlignment="1" applyProtection="1">
      <alignment horizontal="right" vertical="center"/>
    </xf>
    <xf numFmtId="4" fontId="3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1" fillId="0" borderId="1" xfId="0" applyNumberFormat="1" applyFont="1" applyFill="1" applyBorder="1" applyAlignment="1" applyProtection="1">
      <alignment horizontal="right" vertical="center" wrapText="1"/>
    </xf>
    <xf numFmtId="4" fontId="31" fillId="0" borderId="1" xfId="0" applyNumberFormat="1" applyFont="1" applyFill="1" applyBorder="1" applyAlignment="1" applyProtection="1">
      <alignment horizontal="right" vertical="center"/>
    </xf>
    <xf numFmtId="0" fontId="29" fillId="0" borderId="3" xfId="0" applyNumberFormat="1" applyFont="1" applyFill="1" applyBorder="1" applyAlignment="1" applyProtection="1">
      <alignment horizontal="center"/>
    </xf>
    <xf numFmtId="4" fontId="9" fillId="0" borderId="1" xfId="0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vertical="center" wrapText="1"/>
    </xf>
    <xf numFmtId="3" fontId="29" fillId="0" borderId="1" xfId="0" applyNumberFormat="1" applyFont="1" applyFill="1" applyBorder="1" applyAlignment="1" applyProtection="1">
      <alignment vertical="center" wrapText="1"/>
    </xf>
    <xf numFmtId="3" fontId="29" fillId="0" borderId="1" xfId="0" applyNumberFormat="1" applyFont="1" applyFill="1" applyBorder="1" applyAlignment="1" applyProtection="1">
      <alignment horizontal="right" vertical="center" wrapText="1"/>
    </xf>
    <xf numFmtId="4" fontId="29" fillId="0" borderId="1" xfId="0" applyNumberFormat="1" applyFont="1" applyFill="1" applyBorder="1" applyAlignment="1" applyProtection="1">
      <alignment horizontal="right" vertical="center"/>
    </xf>
    <xf numFmtId="3" fontId="29" fillId="0" borderId="1" xfId="0" applyNumberFormat="1" applyFont="1" applyFill="1" applyBorder="1" applyAlignment="1" applyProtection="1">
      <alignment horizontal="right" vertical="center"/>
    </xf>
    <xf numFmtId="4" fontId="29" fillId="0" borderId="1" xfId="0" applyNumberFormat="1" applyFont="1" applyFill="1" applyBorder="1" applyAlignment="1" applyProtection="1">
      <alignment horizontal="right" vertical="center" wrapText="1"/>
    </xf>
    <xf numFmtId="0" fontId="29" fillId="0" borderId="1" xfId="0" applyNumberFormat="1" applyFont="1" applyFill="1" applyBorder="1" applyAlignment="1" applyProtection="1">
      <alignment horizontal="right" vertical="center" wrapText="1"/>
    </xf>
    <xf numFmtId="1" fontId="9" fillId="0" borderId="1" xfId="0" applyNumberFormat="1" applyFont="1" applyFill="1" applyBorder="1" applyAlignment="1" applyProtection="1">
      <alignment vertical="center"/>
    </xf>
    <xf numFmtId="1" fontId="9" fillId="0" borderId="1" xfId="0" applyNumberFormat="1" applyFont="1" applyFill="1" applyBorder="1" applyAlignment="1" applyProtection="1">
      <alignment vertical="center" wrapText="1"/>
    </xf>
    <xf numFmtId="0" fontId="37" fillId="7" borderId="1" xfId="0" applyNumberFormat="1" applyFont="1" applyFill="1" applyBorder="1" applyAlignment="1" applyProtection="1">
      <alignment horizontal="left"/>
    </xf>
    <xf numFmtId="0" fontId="29" fillId="7" borderId="1" xfId="0" applyNumberFormat="1" applyFont="1" applyFill="1" applyBorder="1" applyAlignment="1" applyProtection="1">
      <alignment horizontal="left"/>
    </xf>
    <xf numFmtId="2" fontId="29" fillId="0" borderId="1" xfId="0" applyNumberFormat="1" applyFont="1" applyFill="1" applyBorder="1" applyAlignment="1" applyProtection="1">
      <alignment vertical="center" wrapText="1"/>
    </xf>
    <xf numFmtId="2" fontId="31" fillId="0" borderId="1" xfId="0" applyNumberFormat="1" applyFont="1" applyFill="1" applyBorder="1" applyAlignment="1" applyProtection="1">
      <alignment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vertical="center" wrapText="1"/>
    </xf>
    <xf numFmtId="0" fontId="29" fillId="0" borderId="0" xfId="0" applyFont="1" applyFill="1" applyAlignment="1">
      <alignment vertical="center"/>
    </xf>
    <xf numFmtId="2" fontId="31" fillId="0" borderId="1" xfId="0" applyNumberFormat="1" applyFont="1" applyFill="1" applyBorder="1" applyAlignment="1" applyProtection="1">
      <alignment horizontal="right" vertical="center"/>
    </xf>
    <xf numFmtId="0" fontId="31" fillId="0" borderId="1" xfId="0" applyNumberFormat="1" applyFont="1" applyFill="1" applyBorder="1" applyAlignment="1" applyProtection="1">
      <alignment horizontal="center" vertical="center" wrapText="1"/>
    </xf>
    <xf numFmtId="3" fontId="43" fillId="0" borderId="1" xfId="0" applyNumberFormat="1" applyFont="1" applyFill="1" applyBorder="1" applyAlignment="1" applyProtection="1">
      <alignment horizontal="right" vertical="center" wrapText="1"/>
    </xf>
    <xf numFmtId="4" fontId="9" fillId="0" borderId="1" xfId="0" applyNumberFormat="1" applyFont="1" applyFill="1" applyBorder="1" applyAlignment="1" applyProtection="1"/>
    <xf numFmtId="3" fontId="12" fillId="0" borderId="1" xfId="0" applyNumberFormat="1" applyFont="1" applyFill="1" applyBorder="1" applyAlignment="1" applyProtection="1">
      <alignment vertical="center" wrapText="1"/>
      <protection locked="0"/>
    </xf>
    <xf numFmtId="170" fontId="9" fillId="0" borderId="1" xfId="0" applyNumberFormat="1" applyFont="1" applyFill="1" applyBorder="1" applyAlignment="1" applyProtection="1">
      <alignment vertical="center"/>
    </xf>
    <xf numFmtId="3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1" fillId="0" borderId="1" xfId="0" applyNumberFormat="1" applyFont="1" applyFill="1" applyBorder="1" applyAlignment="1" applyProtection="1">
      <alignment horizontal="center" vertical="center"/>
    </xf>
    <xf numFmtId="170" fontId="31" fillId="0" borderId="1" xfId="0" applyNumberFormat="1" applyFont="1" applyFill="1" applyBorder="1" applyAlignment="1" applyProtection="1">
      <alignment horizontal="right" vertical="center"/>
    </xf>
    <xf numFmtId="0" fontId="31" fillId="0" borderId="3" xfId="0" applyNumberFormat="1" applyFont="1" applyFill="1" applyBorder="1" applyAlignment="1" applyProtection="1">
      <alignment horizontal="center"/>
    </xf>
    <xf numFmtId="0" fontId="45" fillId="0" borderId="0" xfId="0" applyFont="1"/>
    <xf numFmtId="170" fontId="9" fillId="0" borderId="1" xfId="0" applyNumberFormat="1" applyFont="1" applyFill="1" applyBorder="1" applyAlignment="1" applyProtection="1">
      <alignment vertical="center" wrapText="1"/>
    </xf>
    <xf numFmtId="170" fontId="31" fillId="0" borderId="1" xfId="0" applyNumberFormat="1" applyFont="1" applyFill="1" applyBorder="1" applyAlignment="1" applyProtection="1">
      <alignment horizontal="right" vertical="center" wrapText="1"/>
    </xf>
    <xf numFmtId="3" fontId="32" fillId="0" borderId="1" xfId="0" applyNumberFormat="1" applyFont="1" applyFill="1" applyBorder="1" applyAlignment="1" applyProtection="1">
      <alignment horizontal="center" vertical="center" wrapText="1"/>
    </xf>
    <xf numFmtId="3" fontId="29" fillId="0" borderId="1" xfId="0" applyNumberFormat="1" applyFont="1" applyFill="1" applyBorder="1" applyAlignment="1" applyProtection="1">
      <alignment horizontal="right" wrapText="1"/>
    </xf>
    <xf numFmtId="3" fontId="29" fillId="0" borderId="1" xfId="0" applyNumberFormat="1" applyFont="1" applyFill="1" applyBorder="1" applyAlignment="1" applyProtection="1">
      <alignment horizontal="right"/>
    </xf>
    <xf numFmtId="4" fontId="9" fillId="0" borderId="1" xfId="0" applyNumberFormat="1" applyFont="1" applyFill="1" applyBorder="1" applyAlignment="1" applyProtection="1">
      <alignment horizontal="right"/>
    </xf>
    <xf numFmtId="4" fontId="12" fillId="0" borderId="1" xfId="0" applyNumberFormat="1" applyFont="1" applyFill="1" applyBorder="1" applyAlignment="1" applyProtection="1">
      <alignment horizontal="right"/>
    </xf>
    <xf numFmtId="4" fontId="12" fillId="0" borderId="1" xfId="0" applyNumberFormat="1" applyFont="1" applyFill="1" applyBorder="1" applyAlignment="1" applyProtection="1">
      <alignment vertical="center"/>
    </xf>
    <xf numFmtId="4" fontId="13" fillId="0" borderId="1" xfId="0" applyNumberFormat="1" applyFont="1" applyFill="1" applyBorder="1" applyAlignment="1" applyProtection="1">
      <alignment horizontal="right" vertical="center"/>
    </xf>
    <xf numFmtId="3" fontId="12" fillId="0" borderId="1" xfId="0" applyNumberFormat="1" applyFont="1" applyFill="1" applyBorder="1" applyAlignment="1" applyProtection="1">
      <alignment horizontal="right" wrapText="1"/>
      <protection locked="0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/>
    </xf>
    <xf numFmtId="170" fontId="9" fillId="0" borderId="1" xfId="0" applyNumberFormat="1" applyFont="1" applyFill="1" applyBorder="1" applyAlignment="1" applyProtection="1"/>
    <xf numFmtId="170" fontId="9" fillId="0" borderId="1" xfId="0" applyNumberFormat="1" applyFont="1" applyFill="1" applyBorder="1" applyAlignment="1" applyProtection="1">
      <alignment horizontal="center"/>
    </xf>
    <xf numFmtId="170" fontId="12" fillId="0" borderId="1" xfId="0" applyNumberFormat="1" applyFont="1" applyFill="1" applyBorder="1" applyAlignment="1" applyProtection="1">
      <alignment vertical="center"/>
    </xf>
    <xf numFmtId="3" fontId="12" fillId="0" borderId="1" xfId="0" applyNumberFormat="1" applyFont="1" applyFill="1" applyBorder="1" applyAlignment="1" applyProtection="1">
      <alignment horizontal="right"/>
    </xf>
    <xf numFmtId="3" fontId="12" fillId="0" borderId="1" xfId="0" applyNumberFormat="1" applyFont="1" applyFill="1" applyBorder="1" applyAlignment="1" applyProtection="1">
      <alignment horizontal="right" wrapText="1"/>
    </xf>
    <xf numFmtId="3" fontId="36" fillId="0" borderId="1" xfId="0" applyNumberFormat="1" applyFont="1" applyFill="1" applyBorder="1" applyAlignment="1" applyProtection="1">
      <alignment horizontal="center" vertical="center" textRotation="90" wrapText="1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4" fillId="0" borderId="7" xfId="0" applyNumberFormat="1" applyFont="1" applyFill="1" applyBorder="1" applyAlignment="1" applyProtection="1">
      <alignment horizontal="left" vertical="center" wrapText="1"/>
    </xf>
    <xf numFmtId="0" fontId="34" fillId="0" borderId="9" xfId="0" applyNumberFormat="1" applyFont="1" applyFill="1" applyBorder="1" applyAlignment="1" applyProtection="1">
      <alignment horizontal="left" vertical="center" wrapText="1"/>
    </xf>
    <xf numFmtId="0" fontId="34" fillId="0" borderId="1" xfId="0" applyNumberFormat="1" applyFont="1" applyFill="1" applyBorder="1" applyAlignment="1" applyProtection="1">
      <alignment horizontal="center" vertical="center" wrapText="1"/>
    </xf>
    <xf numFmtId="0" fontId="30" fillId="0" borderId="7" xfId="0" applyNumberFormat="1" applyFont="1" applyFill="1" applyBorder="1" applyAlignment="1" applyProtection="1">
      <alignment horizontal="left" vertical="center" wrapText="1" indent="3"/>
    </xf>
    <xf numFmtId="0" fontId="30" fillId="0" borderId="9" xfId="0" applyNumberFormat="1" applyFont="1" applyFill="1" applyBorder="1" applyAlignment="1" applyProtection="1">
      <alignment horizontal="left" vertical="center" wrapText="1" indent="3"/>
    </xf>
    <xf numFmtId="0" fontId="34" fillId="0" borderId="6" xfId="0" applyNumberFormat="1" applyFont="1" applyFill="1" applyBorder="1" applyAlignment="1" applyProtection="1">
      <alignment horizontal="center" vertical="center" wrapText="1"/>
    </xf>
    <xf numFmtId="0" fontId="34" fillId="0" borderId="12" xfId="0" applyNumberFormat="1" applyFont="1" applyFill="1" applyBorder="1" applyAlignment="1" applyProtection="1">
      <alignment horizontal="center" vertical="center" wrapText="1"/>
    </xf>
    <xf numFmtId="0" fontId="34" fillId="0" borderId="14" xfId="0" applyNumberFormat="1" applyFont="1" applyFill="1" applyBorder="1" applyAlignment="1" applyProtection="1">
      <alignment horizontal="center" vertical="center" wrapText="1"/>
    </xf>
    <xf numFmtId="0" fontId="34" fillId="0" borderId="3" xfId="0" applyNumberFormat="1" applyFont="1" applyFill="1" applyBorder="1" applyAlignment="1" applyProtection="1">
      <alignment horizontal="center" vertical="center" wrapText="1"/>
    </xf>
    <xf numFmtId="0" fontId="30" fillId="0" borderId="7" xfId="0" applyNumberFormat="1" applyFont="1" applyFill="1" applyBorder="1" applyAlignment="1" applyProtection="1">
      <alignment horizontal="left" vertical="center" wrapText="1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34" fillId="0" borderId="1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33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 indent="3"/>
    </xf>
    <xf numFmtId="0" fontId="29" fillId="0" borderId="9" xfId="0" applyNumberFormat="1" applyFont="1" applyFill="1" applyBorder="1" applyAlignment="1" applyProtection="1">
      <alignment horizontal="left" vertical="center" wrapText="1" indent="3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31" fillId="0" borderId="7" xfId="0" applyNumberFormat="1" applyFont="1" applyFill="1" applyBorder="1" applyAlignment="1" applyProtection="1">
      <alignment horizontal="left" vertical="center" wrapText="1" indent="3"/>
    </xf>
    <xf numFmtId="0" fontId="31" fillId="0" borderId="9" xfId="0" applyNumberFormat="1" applyFont="1" applyFill="1" applyBorder="1" applyAlignment="1" applyProtection="1">
      <alignment horizontal="left" vertical="center" wrapText="1" indent="3"/>
    </xf>
    <xf numFmtId="0" fontId="31" fillId="0" borderId="8" xfId="0" applyNumberFormat="1" applyFont="1" applyFill="1" applyBorder="1" applyAlignment="1" applyProtection="1">
      <alignment horizontal="left" vertical="center" wrapText="1" indent="3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33" fillId="0" borderId="15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38" fillId="0" borderId="1" xfId="2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center" vertical="center"/>
    </xf>
    <xf numFmtId="0" fontId="39" fillId="5" borderId="1" xfId="2" applyFont="1" applyFill="1" applyBorder="1" applyAlignment="1">
      <alignment horizontal="center" vertical="center" textRotation="90" wrapText="1"/>
    </xf>
    <xf numFmtId="0" fontId="29" fillId="0" borderId="6" xfId="2" applyFont="1" applyBorder="1" applyAlignment="1">
      <alignment horizontal="center" vertical="center"/>
    </xf>
    <xf numFmtId="0" fontId="29" fillId="0" borderId="12" xfId="2" applyFont="1" applyBorder="1" applyAlignment="1">
      <alignment horizontal="center" vertical="center"/>
    </xf>
    <xf numFmtId="0" fontId="29" fillId="0" borderId="13" xfId="2" applyFont="1" applyBorder="1" applyAlignment="1">
      <alignment horizontal="center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11" fillId="7" borderId="8" xfId="0" applyNumberFormat="1" applyFont="1" applyFill="1" applyBorder="1" applyAlignment="1" applyProtection="1">
      <alignment horizontal="center" vertical="center" wrapText="1"/>
    </xf>
    <xf numFmtId="0" fontId="11" fillId="7" borderId="9" xfId="0" applyNumberFormat="1" applyFont="1" applyFill="1" applyBorder="1" applyAlignment="1" applyProtection="1">
      <alignment horizontal="center" vertical="center" wrapText="1"/>
    </xf>
    <xf numFmtId="0" fontId="31" fillId="0" borderId="7" xfId="2" applyFont="1" applyFill="1" applyBorder="1" applyAlignment="1">
      <alignment horizontal="center" vertical="center" wrapText="1"/>
    </xf>
    <xf numFmtId="0" fontId="31" fillId="0" borderId="8" xfId="2" applyFont="1" applyFill="1" applyBorder="1" applyAlignment="1">
      <alignment horizontal="center" vertical="center" wrapText="1"/>
    </xf>
    <xf numFmtId="0" fontId="31" fillId="0" borderId="9" xfId="2" applyFont="1" applyFill="1" applyBorder="1" applyAlignment="1">
      <alignment horizontal="center" vertical="center" wrapText="1"/>
    </xf>
    <xf numFmtId="0" fontId="33" fillId="0" borderId="0" xfId="2" applyFont="1" applyFill="1" applyAlignment="1">
      <alignment horizontal="center" vertical="center" wrapText="1"/>
    </xf>
    <xf numFmtId="0" fontId="32" fillId="5" borderId="1" xfId="2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30" fillId="7" borderId="7" xfId="2" applyFont="1" applyFill="1" applyBorder="1" applyAlignment="1">
      <alignment horizontal="center" vertical="center" wrapText="1"/>
    </xf>
    <xf numFmtId="0" fontId="30" fillId="7" borderId="8" xfId="2" applyFont="1" applyFill="1" applyBorder="1" applyAlignment="1">
      <alignment horizontal="center" vertical="center" wrapText="1"/>
    </xf>
    <xf numFmtId="0" fontId="30" fillId="7" borderId="9" xfId="2" applyFont="1" applyFill="1" applyBorder="1" applyAlignment="1">
      <alignment horizontal="center" vertical="center" wrapText="1"/>
    </xf>
    <xf numFmtId="0" fontId="31" fillId="0" borderId="7" xfId="0" applyNumberFormat="1" applyFont="1" applyFill="1" applyBorder="1" applyAlignment="1" applyProtection="1">
      <alignment horizontal="center" vertical="center" wrapText="1"/>
    </xf>
    <xf numFmtId="0" fontId="31" fillId="0" borderId="8" xfId="0" applyNumberFormat="1" applyFont="1" applyFill="1" applyBorder="1" applyAlignment="1" applyProtection="1">
      <alignment horizontal="center" vertical="center" wrapText="1"/>
    </xf>
    <xf numFmtId="0" fontId="31" fillId="0" borderId="9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31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0" fillId="0" borderId="7" xfId="0" applyNumberFormat="1" applyFont="1" applyFill="1" applyBorder="1" applyAlignment="1" applyProtection="1">
      <alignment horizontal="center" vertical="center" wrapText="1"/>
    </xf>
    <xf numFmtId="0" fontId="30" fillId="0" borderId="8" xfId="0" applyNumberFormat="1" applyFont="1" applyFill="1" applyBorder="1" applyAlignment="1" applyProtection="1">
      <alignment horizontal="center" vertical="center" wrapText="1"/>
    </xf>
    <xf numFmtId="0" fontId="30" fillId="0" borderId="9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23" fillId="0" borderId="8" xfId="0" applyNumberFormat="1" applyFont="1" applyFill="1" applyBorder="1" applyAlignment="1" applyProtection="1">
      <alignment horizontal="center" vertical="center" wrapText="1"/>
    </xf>
    <xf numFmtId="0" fontId="23" fillId="0" borderId="9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top" wrapText="1"/>
    </xf>
    <xf numFmtId="0" fontId="5" fillId="0" borderId="8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31" fillId="0" borderId="14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 applyProtection="1">
      <alignment vertical="center" wrapText="1"/>
    </xf>
    <xf numFmtId="0" fontId="11" fillId="0" borderId="9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3" fontId="12" fillId="2" borderId="7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9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right"/>
    </xf>
    <xf numFmtId="3" fontId="11" fillId="0" borderId="0" xfId="0" applyNumberFormat="1" applyFont="1" applyFill="1" applyBorder="1" applyAlignment="1" applyProtection="1">
      <alignment horizontal="center" vertical="center"/>
    </xf>
    <xf numFmtId="49" fontId="12" fillId="0" borderId="7" xfId="0" applyNumberFormat="1" applyFont="1" applyFill="1" applyBorder="1" applyAlignment="1" applyProtection="1">
      <alignment horizontal="center" vertical="center" wrapText="1"/>
    </xf>
    <xf numFmtId="49" fontId="12" fillId="0" borderId="8" xfId="0" applyNumberFormat="1" applyFont="1" applyFill="1" applyBorder="1" applyAlignment="1" applyProtection="1">
      <alignment horizontal="center" vertical="center" wrapText="1"/>
    </xf>
    <xf numFmtId="49" fontId="12" fillId="0" borderId="9" xfId="0" applyNumberFormat="1" applyFont="1" applyFill="1" applyBorder="1" applyAlignment="1" applyProtection="1">
      <alignment horizontal="center" vertical="center" wrapText="1"/>
    </xf>
    <xf numFmtId="3" fontId="12" fillId="2" borderId="7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/>
    </xf>
    <xf numFmtId="3" fontId="12" fillId="2" borderId="9" xfId="0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2" xfId="1"/>
    <cellStyle name="Обычный_таблиця_бюджет" xfId="2"/>
  </cellStyles>
  <dxfs count="65">
    <dxf>
      <font>
        <b/>
        <i val="0"/>
        <strike/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strike/>
        <condense val="0"/>
        <extend val="0"/>
        <color indexed="10"/>
      </font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strike/>
        <condense val="0"/>
        <extend val="0"/>
        <color indexed="10"/>
      </font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sqref="A1:B1"/>
    </sheetView>
  </sheetViews>
  <sheetFormatPr defaultRowHeight="12.75" x14ac:dyDescent="0.2"/>
  <cols>
    <col min="1" max="1" width="4.5703125" customWidth="1"/>
    <col min="2" max="2" width="91.7109375" customWidth="1"/>
  </cols>
  <sheetData>
    <row r="1" spans="1:12" ht="56.65" customHeight="1" x14ac:dyDescent="0.25">
      <c r="A1" s="293" t="s">
        <v>0</v>
      </c>
      <c r="B1" s="293"/>
      <c r="C1" s="6"/>
      <c r="D1" s="7"/>
      <c r="E1" s="9"/>
      <c r="F1" s="9"/>
      <c r="G1" s="9"/>
      <c r="H1" s="9"/>
    </row>
    <row r="2" spans="1:12" ht="21.95" customHeight="1" x14ac:dyDescent="0.25">
      <c r="A2" s="1">
        <v>1</v>
      </c>
      <c r="B2" s="3" t="s">
        <v>1</v>
      </c>
      <c r="C2" s="6"/>
      <c r="D2" s="7"/>
      <c r="E2" s="9"/>
      <c r="F2" s="9"/>
      <c r="G2" s="9"/>
      <c r="H2" s="9"/>
      <c r="I2" s="9"/>
      <c r="J2" s="9"/>
      <c r="K2" s="9"/>
      <c r="L2" s="9"/>
    </row>
    <row r="3" spans="1:12" ht="35.450000000000003" customHeight="1" x14ac:dyDescent="0.25">
      <c r="A3" s="1">
        <v>2</v>
      </c>
      <c r="B3" s="3" t="s">
        <v>2</v>
      </c>
      <c r="C3" s="6"/>
      <c r="D3" s="7"/>
      <c r="E3" s="9"/>
      <c r="F3" s="9"/>
      <c r="G3" s="9"/>
      <c r="H3" s="9"/>
      <c r="I3" s="9"/>
      <c r="J3" s="9"/>
      <c r="K3" s="9"/>
      <c r="L3" s="9"/>
    </row>
    <row r="4" spans="1:12" ht="35.450000000000003" customHeight="1" x14ac:dyDescent="0.25">
      <c r="A4" s="1">
        <v>3</v>
      </c>
      <c r="B4" s="3" t="s">
        <v>3</v>
      </c>
      <c r="C4" s="6"/>
      <c r="D4" s="7"/>
      <c r="E4" s="9"/>
      <c r="F4" s="9"/>
      <c r="G4" s="9"/>
      <c r="H4" s="9"/>
      <c r="I4" s="9"/>
      <c r="J4" s="9"/>
      <c r="K4" s="9"/>
      <c r="L4" s="9"/>
    </row>
    <row r="5" spans="1:12" ht="35.450000000000003" customHeight="1" x14ac:dyDescent="0.25">
      <c r="A5" s="1">
        <v>4</v>
      </c>
      <c r="B5" s="3" t="s">
        <v>4</v>
      </c>
      <c r="C5" s="6"/>
      <c r="D5" s="7"/>
      <c r="E5" s="9"/>
      <c r="F5" s="9"/>
      <c r="G5" s="9"/>
      <c r="H5" s="9"/>
      <c r="I5" s="9"/>
      <c r="J5" s="9"/>
      <c r="K5" s="9"/>
      <c r="L5" s="9"/>
    </row>
    <row r="6" spans="1:12" ht="35.450000000000003" customHeight="1" x14ac:dyDescent="0.25">
      <c r="A6" s="1">
        <v>5</v>
      </c>
      <c r="B6" s="3" t="s">
        <v>5</v>
      </c>
      <c r="C6" s="6"/>
      <c r="D6" s="7"/>
      <c r="E6" s="9"/>
      <c r="F6" s="9"/>
      <c r="G6" s="9"/>
      <c r="H6" s="9"/>
      <c r="I6" s="9"/>
      <c r="J6" s="9"/>
      <c r="K6" s="9"/>
      <c r="L6" s="9"/>
    </row>
    <row r="7" spans="1:12" ht="35.450000000000003" customHeight="1" x14ac:dyDescent="0.25">
      <c r="A7" s="1">
        <v>6</v>
      </c>
      <c r="B7" s="3" t="s">
        <v>6</v>
      </c>
      <c r="C7" s="6"/>
      <c r="D7" s="7"/>
      <c r="E7" s="9"/>
      <c r="F7" s="9"/>
      <c r="G7" s="9"/>
      <c r="H7" s="9"/>
      <c r="I7" s="9"/>
      <c r="J7" s="9"/>
      <c r="K7" s="9"/>
      <c r="L7" s="9"/>
    </row>
    <row r="8" spans="1:12" ht="35.450000000000003" customHeight="1" x14ac:dyDescent="0.25">
      <c r="A8" s="1">
        <v>7</v>
      </c>
      <c r="B8" s="3" t="s">
        <v>7</v>
      </c>
      <c r="C8" s="6"/>
      <c r="D8" s="7"/>
      <c r="E8" s="9"/>
      <c r="F8" s="9"/>
      <c r="G8" s="9"/>
      <c r="H8" s="9"/>
      <c r="I8" s="9"/>
      <c r="J8" s="9"/>
      <c r="K8" s="9"/>
      <c r="L8" s="9"/>
    </row>
    <row r="9" spans="1:12" ht="24.2" customHeight="1" x14ac:dyDescent="0.25">
      <c r="A9" s="1">
        <v>8</v>
      </c>
      <c r="B9" s="3" t="s">
        <v>8</v>
      </c>
      <c r="C9" s="6"/>
      <c r="D9" s="7"/>
      <c r="E9" s="9"/>
      <c r="F9" s="9"/>
      <c r="G9" s="9"/>
      <c r="H9" s="9"/>
      <c r="I9" s="9"/>
      <c r="J9" s="9"/>
      <c r="K9" s="9"/>
      <c r="L9" s="9"/>
    </row>
    <row r="10" spans="1:12" ht="21.95" customHeight="1" x14ac:dyDescent="0.25">
      <c r="A10" s="1">
        <v>9</v>
      </c>
      <c r="B10" s="3" t="s">
        <v>9</v>
      </c>
      <c r="C10" s="6"/>
      <c r="D10" s="7"/>
      <c r="E10" s="9"/>
      <c r="F10" s="9"/>
      <c r="G10" s="9"/>
      <c r="H10" s="9"/>
      <c r="I10" s="9"/>
      <c r="J10" s="9"/>
      <c r="K10" s="9"/>
      <c r="L10" s="9"/>
    </row>
    <row r="11" spans="1:12" ht="23.45" customHeight="1" x14ac:dyDescent="0.25">
      <c r="A11" s="1">
        <v>10</v>
      </c>
      <c r="B11" s="3" t="s">
        <v>10</v>
      </c>
      <c r="C11" s="6"/>
      <c r="D11" s="7"/>
      <c r="E11" s="9"/>
      <c r="F11" s="9"/>
      <c r="G11" s="9"/>
      <c r="H11" s="9"/>
      <c r="I11" s="9"/>
      <c r="J11" s="9"/>
      <c r="K11" s="9"/>
      <c r="L11" s="9"/>
    </row>
    <row r="12" spans="1:12" ht="30.95" customHeight="1" x14ac:dyDescent="0.25">
      <c r="A12" s="1">
        <v>11</v>
      </c>
      <c r="B12" s="3" t="s">
        <v>11</v>
      </c>
      <c r="C12" s="6"/>
      <c r="D12" s="7"/>
      <c r="E12" s="9"/>
      <c r="F12" s="9"/>
      <c r="G12" s="9"/>
      <c r="H12" s="9"/>
      <c r="I12" s="9"/>
      <c r="J12" s="9"/>
      <c r="K12" s="9"/>
      <c r="L12" s="9"/>
    </row>
    <row r="13" spans="1:12" ht="35.450000000000003" customHeight="1" x14ac:dyDescent="0.25">
      <c r="A13" s="1">
        <v>12</v>
      </c>
      <c r="B13" s="3" t="s">
        <v>12</v>
      </c>
      <c r="C13" s="6"/>
      <c r="D13" s="7"/>
      <c r="E13" s="9"/>
      <c r="F13" s="9"/>
      <c r="G13" s="9"/>
      <c r="H13" s="9"/>
      <c r="I13" s="9"/>
      <c r="J13" s="9"/>
      <c r="K13" s="9"/>
      <c r="L13" s="9"/>
    </row>
    <row r="14" spans="1:12" ht="18.95" customHeight="1" x14ac:dyDescent="0.25">
      <c r="A14" s="1">
        <v>13</v>
      </c>
      <c r="B14" s="3" t="s">
        <v>13</v>
      </c>
      <c r="C14" s="6"/>
      <c r="D14" s="7"/>
      <c r="E14" s="9"/>
      <c r="F14" s="9"/>
      <c r="G14" s="9"/>
      <c r="H14" s="9"/>
      <c r="I14" s="9"/>
      <c r="J14" s="9"/>
      <c r="K14" s="9"/>
      <c r="L14" s="9"/>
    </row>
    <row r="15" spans="1:12" ht="26.45" customHeight="1" x14ac:dyDescent="0.25">
      <c r="A15" s="1">
        <v>14</v>
      </c>
      <c r="B15" s="3" t="s">
        <v>14</v>
      </c>
      <c r="C15" s="6"/>
      <c r="D15" s="7"/>
      <c r="E15" s="9"/>
      <c r="F15" s="9"/>
      <c r="G15" s="9"/>
      <c r="H15" s="9"/>
      <c r="I15" s="9"/>
      <c r="J15" s="9"/>
      <c r="K15" s="9"/>
      <c r="L15" s="9"/>
    </row>
    <row r="16" spans="1:12" ht="30.95" customHeight="1" x14ac:dyDescent="0.25">
      <c r="A16" s="1">
        <v>15</v>
      </c>
      <c r="B16" s="3" t="s">
        <v>15</v>
      </c>
      <c r="C16" s="6"/>
      <c r="D16" s="7"/>
      <c r="E16" s="9"/>
      <c r="F16" s="9"/>
      <c r="G16" s="9"/>
      <c r="H16" s="9"/>
      <c r="I16" s="9"/>
      <c r="J16" s="9"/>
      <c r="K16" s="9"/>
      <c r="L16" s="9"/>
    </row>
    <row r="17" spans="1:12" ht="35.450000000000003" customHeight="1" x14ac:dyDescent="0.25">
      <c r="A17" s="1">
        <v>16</v>
      </c>
      <c r="B17" s="3" t="s">
        <v>16</v>
      </c>
      <c r="C17" s="6"/>
      <c r="D17" s="7"/>
      <c r="E17" s="9"/>
      <c r="F17" s="9"/>
      <c r="G17" s="9"/>
      <c r="H17" s="9"/>
      <c r="I17" s="9"/>
      <c r="J17" s="9"/>
      <c r="K17" s="9"/>
      <c r="L17" s="9"/>
    </row>
    <row r="18" spans="1:12" ht="32.450000000000003" customHeight="1" x14ac:dyDescent="0.25">
      <c r="A18" s="1">
        <v>17</v>
      </c>
      <c r="B18" s="3" t="s">
        <v>17</v>
      </c>
      <c r="C18" s="6"/>
      <c r="D18" s="7"/>
      <c r="E18" s="9"/>
      <c r="F18" s="9"/>
      <c r="G18" s="9"/>
      <c r="H18" s="9"/>
      <c r="I18" s="9"/>
      <c r="J18" s="9"/>
      <c r="K18" s="9"/>
      <c r="L18" s="9"/>
    </row>
    <row r="19" spans="1:12" ht="32.450000000000003" customHeight="1" x14ac:dyDescent="0.25">
      <c r="A19" s="1">
        <v>18</v>
      </c>
      <c r="B19" s="3" t="s">
        <v>18</v>
      </c>
      <c r="C19" s="6"/>
      <c r="D19" s="7"/>
      <c r="E19" s="9"/>
      <c r="F19" s="9"/>
      <c r="G19" s="9"/>
      <c r="H19" s="9"/>
      <c r="I19" s="9"/>
      <c r="J19" s="9"/>
      <c r="K19" s="9"/>
      <c r="L19" s="9"/>
    </row>
    <row r="20" spans="1:12" ht="30.95" customHeight="1" x14ac:dyDescent="0.25">
      <c r="A20" s="1">
        <v>19</v>
      </c>
      <c r="B20" s="3" t="s">
        <v>19</v>
      </c>
      <c r="C20" s="6"/>
      <c r="D20" s="7"/>
      <c r="E20" s="9"/>
      <c r="F20" s="9"/>
      <c r="G20" s="9"/>
      <c r="H20" s="9"/>
      <c r="I20" s="9"/>
      <c r="J20" s="9"/>
      <c r="K20" s="9"/>
      <c r="L20" s="9"/>
    </row>
    <row r="21" spans="1:12" ht="22.7" customHeight="1" x14ac:dyDescent="0.25">
      <c r="A21" s="1">
        <v>20</v>
      </c>
      <c r="B21" s="3" t="s">
        <v>20</v>
      </c>
      <c r="C21" s="6"/>
      <c r="D21" s="7"/>
      <c r="E21" s="9"/>
      <c r="F21" s="9"/>
      <c r="G21" s="9"/>
      <c r="H21" s="9"/>
      <c r="I21" s="9"/>
      <c r="J21" s="9"/>
      <c r="K21" s="9"/>
      <c r="L21" s="9"/>
    </row>
    <row r="22" spans="1:12" ht="22.7" customHeight="1" x14ac:dyDescent="0.25">
      <c r="A22" s="1">
        <v>21</v>
      </c>
      <c r="B22" s="3" t="s">
        <v>21</v>
      </c>
      <c r="C22" s="6"/>
      <c r="D22" s="7"/>
      <c r="E22" s="9"/>
      <c r="F22" s="9"/>
      <c r="G22" s="9"/>
      <c r="H22" s="9"/>
      <c r="I22" s="9"/>
      <c r="J22" s="9"/>
      <c r="K22" s="9"/>
      <c r="L22" s="9"/>
    </row>
    <row r="23" spans="1:12" ht="30.95" customHeight="1" x14ac:dyDescent="0.25">
      <c r="A23" s="1">
        <v>22</v>
      </c>
      <c r="B23" s="4" t="s">
        <v>22</v>
      </c>
      <c r="C23" s="6"/>
      <c r="D23" s="8"/>
      <c r="E23" s="9"/>
      <c r="F23" s="9"/>
      <c r="G23" s="9"/>
      <c r="H23" s="9"/>
      <c r="I23" s="9"/>
      <c r="J23" s="9"/>
      <c r="K23" s="9"/>
      <c r="L23" s="9"/>
    </row>
    <row r="24" spans="1:12" ht="30.95" customHeight="1" x14ac:dyDescent="0.25">
      <c r="A24" s="1">
        <v>23</v>
      </c>
      <c r="B24" s="3" t="s">
        <v>23</v>
      </c>
      <c r="C24" s="6"/>
      <c r="D24" s="8"/>
      <c r="E24" s="9"/>
      <c r="F24" s="9"/>
      <c r="G24" s="9"/>
      <c r="H24" s="9"/>
      <c r="I24" s="9"/>
      <c r="J24" s="9"/>
      <c r="K24" s="9"/>
      <c r="L24" s="9"/>
    </row>
    <row r="25" spans="1:12" ht="21.95" customHeight="1" x14ac:dyDescent="0.25">
      <c r="A25" s="1">
        <v>24</v>
      </c>
      <c r="B25" s="4" t="s">
        <v>24</v>
      </c>
      <c r="C25" s="6"/>
      <c r="D25" s="8"/>
      <c r="E25" s="9"/>
      <c r="F25" s="9"/>
      <c r="G25" s="9"/>
      <c r="H25" s="9"/>
      <c r="I25" s="9"/>
      <c r="J25" s="9"/>
      <c r="K25" s="9"/>
      <c r="L25" s="9"/>
    </row>
    <row r="26" spans="1:12" ht="30.95" customHeight="1" x14ac:dyDescent="0.25">
      <c r="A26" s="1">
        <v>25</v>
      </c>
      <c r="B26" s="3" t="s">
        <v>25</v>
      </c>
      <c r="C26" s="6"/>
      <c r="D26" s="7"/>
      <c r="E26" s="9"/>
      <c r="F26" s="9"/>
      <c r="G26" s="9"/>
      <c r="H26" s="9"/>
      <c r="I26" s="9"/>
      <c r="J26" s="9"/>
      <c r="K26" s="9"/>
      <c r="L26" s="9"/>
    </row>
    <row r="27" spans="1:12" ht="23.45" customHeight="1" x14ac:dyDescent="0.2">
      <c r="A27" s="1">
        <v>26</v>
      </c>
      <c r="B27" s="5" t="s">
        <v>26</v>
      </c>
      <c r="C27" s="6"/>
    </row>
    <row r="28" spans="1:12" x14ac:dyDescent="0.2">
      <c r="A28" s="2"/>
      <c r="B28" s="2"/>
    </row>
  </sheetData>
  <mergeCells count="1">
    <mergeCell ref="A1:B1"/>
  </mergeCells>
  <pageMargins left="0.39370078740157483" right="0.19685039370078741" top="0.19685039370078741" bottom="0.19685039370078741" header="0.11811023622047245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B11" sqref="B11"/>
    </sheetView>
  </sheetViews>
  <sheetFormatPr defaultRowHeight="12.75" x14ac:dyDescent="0.2"/>
  <cols>
    <col min="1" max="1" width="3.140625" customWidth="1"/>
    <col min="2" max="2" width="49.140625" customWidth="1"/>
    <col min="3" max="3" width="8.5703125" customWidth="1"/>
    <col min="4" max="4" width="7.140625" customWidth="1"/>
    <col min="5" max="5" width="8.5703125" customWidth="1"/>
    <col min="6" max="6" width="7.28515625" customWidth="1"/>
    <col min="7" max="7" width="7" customWidth="1"/>
    <col min="8" max="8" width="7.42578125" customWidth="1"/>
    <col min="9" max="9" width="8.28515625" customWidth="1"/>
    <col min="10" max="10" width="7.28515625" customWidth="1"/>
    <col min="11" max="11" width="7.5703125" customWidth="1"/>
    <col min="12" max="12" width="8.85546875" customWidth="1"/>
    <col min="13" max="13" width="8.28515625" customWidth="1"/>
    <col min="14" max="14" width="8.5703125" customWidth="1"/>
    <col min="15" max="15" width="7.140625" customWidth="1"/>
  </cols>
  <sheetData>
    <row r="1" spans="1:15" ht="14.45" customHeight="1" x14ac:dyDescent="0.2">
      <c r="A1" s="66"/>
      <c r="M1" s="344" t="s">
        <v>178</v>
      </c>
      <c r="N1" s="344"/>
    </row>
    <row r="2" spans="1:15" ht="18.95" customHeight="1" x14ac:dyDescent="0.2">
      <c r="A2" s="328" t="s">
        <v>9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</row>
    <row r="3" spans="1:15" ht="10.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ht="49.9" customHeight="1" x14ac:dyDescent="0.2">
      <c r="A4" s="373" t="s">
        <v>27</v>
      </c>
      <c r="B4" s="375" t="s">
        <v>161</v>
      </c>
      <c r="C4" s="335" t="s">
        <v>127</v>
      </c>
      <c r="D4" s="335"/>
      <c r="E4" s="335"/>
      <c r="F4" s="335"/>
      <c r="G4" s="335"/>
      <c r="H4" s="339" t="s">
        <v>158</v>
      </c>
      <c r="I4" s="340"/>
      <c r="J4" s="341"/>
      <c r="K4" s="337" t="s">
        <v>135</v>
      </c>
      <c r="L4" s="337"/>
      <c r="M4" s="337" t="s">
        <v>179</v>
      </c>
      <c r="N4" s="337"/>
      <c r="O4" s="6"/>
    </row>
    <row r="5" spans="1:15" ht="36" customHeight="1" x14ac:dyDescent="0.2">
      <c r="A5" s="374"/>
      <c r="B5" s="376"/>
      <c r="C5" s="70">
        <v>2019</v>
      </c>
      <c r="D5" s="15" t="s">
        <v>129</v>
      </c>
      <c r="E5" s="13">
        <v>2020</v>
      </c>
      <c r="F5" s="15" t="s">
        <v>129</v>
      </c>
      <c r="G5" s="75" t="s">
        <v>132</v>
      </c>
      <c r="H5" s="13">
        <v>2019</v>
      </c>
      <c r="I5" s="13">
        <v>2020</v>
      </c>
      <c r="J5" s="75" t="s">
        <v>132</v>
      </c>
      <c r="K5" s="13">
        <v>2019</v>
      </c>
      <c r="L5" s="13">
        <v>2020</v>
      </c>
      <c r="M5" s="13">
        <v>2019</v>
      </c>
      <c r="N5" s="13">
        <v>2020</v>
      </c>
      <c r="O5" s="6"/>
    </row>
    <row r="6" spans="1:15" x14ac:dyDescent="0.2">
      <c r="A6" s="12" t="s">
        <v>28</v>
      </c>
      <c r="B6" s="12" t="s">
        <v>30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11</v>
      </c>
      <c r="L6" s="12">
        <v>12</v>
      </c>
      <c r="M6" s="12">
        <v>9</v>
      </c>
      <c r="N6" s="12">
        <v>10</v>
      </c>
      <c r="O6" s="48"/>
    </row>
    <row r="7" spans="1:15" ht="18.95" customHeight="1" x14ac:dyDescent="0.2">
      <c r="A7" s="12">
        <v>1</v>
      </c>
      <c r="B7" s="86" t="s">
        <v>162</v>
      </c>
      <c r="C7" s="71">
        <v>188950</v>
      </c>
      <c r="D7" s="76">
        <f t="shared" ref="D7:D22" si="0">(C7*100/C$23)</f>
        <v>18.765107922957288</v>
      </c>
      <c r="E7" s="71">
        <v>236123</v>
      </c>
      <c r="F7" s="76">
        <f t="shared" ref="F7:F22" si="1">(E7*100/E$23)</f>
        <v>24.095216325597626</v>
      </c>
      <c r="G7" s="76">
        <f t="shared" ref="G7:G23" si="2">E7/C7*100-100</f>
        <v>24.965863985181258</v>
      </c>
      <c r="H7" s="71">
        <v>176675</v>
      </c>
      <c r="I7" s="72">
        <v>217878</v>
      </c>
      <c r="J7" s="76">
        <f t="shared" ref="J7:J23" si="3">I7/H7*100-100</f>
        <v>23.321352766378951</v>
      </c>
      <c r="K7" s="26">
        <f t="shared" ref="K7:K23" si="4">H7/C7*100</f>
        <v>93.50357237364382</v>
      </c>
      <c r="L7" s="76">
        <f t="shared" ref="L7:L23" si="5">I7/E7*100</f>
        <v>92.27309495474816</v>
      </c>
      <c r="M7" s="72">
        <v>141685</v>
      </c>
      <c r="N7" s="72">
        <v>173290</v>
      </c>
      <c r="O7" s="6"/>
    </row>
    <row r="8" spans="1:15" ht="18.95" customHeight="1" x14ac:dyDescent="0.2">
      <c r="A8" s="12">
        <v>2</v>
      </c>
      <c r="B8" s="86" t="s">
        <v>163</v>
      </c>
      <c r="C8" s="71">
        <v>720437</v>
      </c>
      <c r="D8" s="76">
        <f t="shared" si="0"/>
        <v>71.548441686645049</v>
      </c>
      <c r="E8" s="72">
        <v>672227</v>
      </c>
      <c r="F8" s="76">
        <f t="shared" si="1"/>
        <v>68.597531730951729</v>
      </c>
      <c r="G8" s="76">
        <f t="shared" si="2"/>
        <v>-6.6917717996160633</v>
      </c>
      <c r="H8" s="71">
        <v>513662</v>
      </c>
      <c r="I8" s="72">
        <v>454645</v>
      </c>
      <c r="J8" s="76">
        <f t="shared" si="3"/>
        <v>-11.489461941899535</v>
      </c>
      <c r="K8" s="26">
        <f t="shared" si="4"/>
        <v>71.298670112723244</v>
      </c>
      <c r="L8" s="76">
        <f t="shared" si="5"/>
        <v>67.632659800930341</v>
      </c>
      <c r="M8" s="72">
        <v>412520</v>
      </c>
      <c r="N8" s="72">
        <v>364333</v>
      </c>
      <c r="O8" s="6"/>
    </row>
    <row r="9" spans="1:15" ht="18.95" customHeight="1" x14ac:dyDescent="0.2">
      <c r="A9" s="12">
        <v>3</v>
      </c>
      <c r="B9" s="87" t="s">
        <v>164</v>
      </c>
      <c r="C9" s="71">
        <v>35544</v>
      </c>
      <c r="D9" s="76">
        <f t="shared" si="0"/>
        <v>3.5299655782672343</v>
      </c>
      <c r="E9" s="72">
        <v>32329</v>
      </c>
      <c r="F9" s="76">
        <f t="shared" si="1"/>
        <v>3.299018937546303</v>
      </c>
      <c r="G9" s="76">
        <f t="shared" si="2"/>
        <v>-9.0451271663290527</v>
      </c>
      <c r="H9" s="71">
        <v>21397</v>
      </c>
      <c r="I9" s="72">
        <v>17947</v>
      </c>
      <c r="J9" s="76">
        <f t="shared" si="3"/>
        <v>-16.123755666682243</v>
      </c>
      <c r="K9" s="26">
        <f t="shared" si="4"/>
        <v>60.198627053792485</v>
      </c>
      <c r="L9" s="76">
        <f t="shared" si="5"/>
        <v>55.513625537443168</v>
      </c>
      <c r="M9" s="72">
        <v>14593</v>
      </c>
      <c r="N9" s="72">
        <v>11844</v>
      </c>
      <c r="O9" s="6"/>
    </row>
    <row r="10" spans="1:15" ht="19.7" customHeight="1" x14ac:dyDescent="0.2">
      <c r="A10" s="12">
        <v>4</v>
      </c>
      <c r="B10" s="87" t="s">
        <v>165</v>
      </c>
      <c r="C10" s="71">
        <v>369</v>
      </c>
      <c r="D10" s="76">
        <f t="shared" si="0"/>
        <v>3.664633407552919E-2</v>
      </c>
      <c r="E10" s="71">
        <v>280</v>
      </c>
      <c r="F10" s="76">
        <f t="shared" si="1"/>
        <v>2.8572653113704872E-2</v>
      </c>
      <c r="G10" s="76">
        <f t="shared" si="2"/>
        <v>-24.11924119241192</v>
      </c>
      <c r="H10" s="71">
        <v>196</v>
      </c>
      <c r="I10" s="71">
        <v>87</v>
      </c>
      <c r="J10" s="76">
        <f t="shared" si="3"/>
        <v>-55.612244897959187</v>
      </c>
      <c r="K10" s="26">
        <f t="shared" si="4"/>
        <v>53.116531165311656</v>
      </c>
      <c r="L10" s="76">
        <f t="shared" si="5"/>
        <v>31.071428571428573</v>
      </c>
      <c r="M10" s="72">
        <v>48</v>
      </c>
      <c r="N10" s="71">
        <v>41</v>
      </c>
      <c r="O10" s="6"/>
    </row>
    <row r="11" spans="1:15" ht="17.45" customHeight="1" x14ac:dyDescent="0.2">
      <c r="A11" s="12">
        <v>5</v>
      </c>
      <c r="B11" s="87" t="s">
        <v>166</v>
      </c>
      <c r="C11" s="71">
        <v>234916</v>
      </c>
      <c r="D11" s="76">
        <f t="shared" si="0"/>
        <v>23.330108985601665</v>
      </c>
      <c r="E11" s="71">
        <v>232502</v>
      </c>
      <c r="F11" s="76">
        <f t="shared" si="1"/>
        <v>23.72571069372361</v>
      </c>
      <c r="G11" s="76">
        <f t="shared" si="2"/>
        <v>-1.0276013553780956</v>
      </c>
      <c r="H11" s="71">
        <v>162839</v>
      </c>
      <c r="I11" s="71">
        <v>146191</v>
      </c>
      <c r="J11" s="76">
        <f t="shared" si="3"/>
        <v>-10.223595084715569</v>
      </c>
      <c r="K11" s="26">
        <f t="shared" si="4"/>
        <v>69.317968976144655</v>
      </c>
      <c r="L11" s="76">
        <f t="shared" si="5"/>
        <v>62.877308582291768</v>
      </c>
      <c r="M11" s="72">
        <v>130311</v>
      </c>
      <c r="N11" s="71">
        <v>117276</v>
      </c>
      <c r="O11" s="6"/>
    </row>
    <row r="12" spans="1:15" ht="17.45" customHeight="1" x14ac:dyDescent="0.2">
      <c r="A12" s="12">
        <v>6</v>
      </c>
      <c r="B12" s="87" t="s">
        <v>167</v>
      </c>
      <c r="C12" s="71">
        <v>32553</v>
      </c>
      <c r="D12" s="76">
        <f t="shared" si="0"/>
        <v>3.2329217158826604</v>
      </c>
      <c r="E12" s="71">
        <v>37483</v>
      </c>
      <c r="F12" s="76">
        <f t="shared" si="1"/>
        <v>3.8249598452178564</v>
      </c>
      <c r="G12" s="76">
        <f t="shared" si="2"/>
        <v>15.144533529935785</v>
      </c>
      <c r="H12" s="71">
        <v>18690</v>
      </c>
      <c r="I12" s="71">
        <v>20664</v>
      </c>
      <c r="J12" s="76">
        <f t="shared" si="3"/>
        <v>10.561797752808985</v>
      </c>
      <c r="K12" s="26">
        <f t="shared" si="4"/>
        <v>57.414063219979724</v>
      </c>
      <c r="L12" s="76">
        <f t="shared" si="5"/>
        <v>55.128991809620366</v>
      </c>
      <c r="M12" s="72">
        <v>11954</v>
      </c>
      <c r="N12" s="71">
        <v>13642</v>
      </c>
      <c r="O12" s="6"/>
    </row>
    <row r="13" spans="1:15" ht="17.45" customHeight="1" x14ac:dyDescent="0.2">
      <c r="A13" s="12">
        <v>7</v>
      </c>
      <c r="B13" s="87" t="s">
        <v>168</v>
      </c>
      <c r="C13" s="71">
        <v>60994</v>
      </c>
      <c r="D13" s="76">
        <f t="shared" si="0"/>
        <v>6.0574701913355753</v>
      </c>
      <c r="E13" s="71">
        <v>56955</v>
      </c>
      <c r="F13" s="76">
        <f t="shared" si="1"/>
        <v>5.8119837788966464</v>
      </c>
      <c r="G13" s="76">
        <f t="shared" si="2"/>
        <v>-6.6219628160146868</v>
      </c>
      <c r="H13" s="71">
        <v>45189</v>
      </c>
      <c r="I13" s="71">
        <v>41809</v>
      </c>
      <c r="J13" s="76">
        <f t="shared" si="3"/>
        <v>-7.4796963862887083</v>
      </c>
      <c r="K13" s="26">
        <f t="shared" si="4"/>
        <v>74.087615175263139</v>
      </c>
      <c r="L13" s="76">
        <f t="shared" si="5"/>
        <v>73.407075761566148</v>
      </c>
      <c r="M13" s="72">
        <v>39338</v>
      </c>
      <c r="N13" s="71">
        <v>36338</v>
      </c>
      <c r="O13" s="6"/>
    </row>
    <row r="14" spans="1:15" ht="17.45" customHeight="1" x14ac:dyDescent="0.2">
      <c r="A14" s="12">
        <v>8</v>
      </c>
      <c r="B14" s="87" t="s">
        <v>169</v>
      </c>
      <c r="C14" s="71">
        <v>2564</v>
      </c>
      <c r="D14" s="76">
        <f t="shared" si="0"/>
        <v>0.25463739991776918</v>
      </c>
      <c r="E14" s="71">
        <v>2638</v>
      </c>
      <c r="F14" s="76">
        <f t="shared" si="1"/>
        <v>0.26919521040697664</v>
      </c>
      <c r="G14" s="76">
        <f t="shared" si="2"/>
        <v>2.8861154446177864</v>
      </c>
      <c r="H14" s="71">
        <v>1207</v>
      </c>
      <c r="I14" s="71">
        <v>1186</v>
      </c>
      <c r="J14" s="76">
        <f t="shared" si="3"/>
        <v>-1.7398508699254336</v>
      </c>
      <c r="K14" s="26">
        <f t="shared" si="4"/>
        <v>47.074882995319811</v>
      </c>
      <c r="L14" s="76">
        <f t="shared" si="5"/>
        <v>44.95830174374526</v>
      </c>
      <c r="M14" s="72">
        <v>329</v>
      </c>
      <c r="N14" s="71">
        <v>339</v>
      </c>
      <c r="O14" s="6"/>
    </row>
    <row r="15" spans="1:15" ht="17.45" customHeight="1" x14ac:dyDescent="0.2">
      <c r="A15" s="12">
        <v>9</v>
      </c>
      <c r="B15" s="87" t="s">
        <v>170</v>
      </c>
      <c r="C15" s="71">
        <v>47576</v>
      </c>
      <c r="D15" s="76">
        <f t="shared" si="0"/>
        <v>4.7248942817815083</v>
      </c>
      <c r="E15" s="71">
        <v>37479</v>
      </c>
      <c r="F15" s="76">
        <f t="shared" si="1"/>
        <v>3.8245516644590891</v>
      </c>
      <c r="G15" s="76">
        <f t="shared" si="2"/>
        <v>-21.222885488481595</v>
      </c>
      <c r="H15" s="72">
        <v>33853</v>
      </c>
      <c r="I15" s="71">
        <v>24248</v>
      </c>
      <c r="J15" s="76">
        <f t="shared" si="3"/>
        <v>-28.372670073553309</v>
      </c>
      <c r="K15" s="26">
        <f t="shared" si="4"/>
        <v>71.155624684714979</v>
      </c>
      <c r="L15" s="76">
        <f t="shared" si="5"/>
        <v>64.697563969156064</v>
      </c>
      <c r="M15" s="72">
        <v>27253</v>
      </c>
      <c r="N15" s="71">
        <v>18862</v>
      </c>
      <c r="O15" s="6"/>
    </row>
    <row r="16" spans="1:15" ht="17.45" customHeight="1" x14ac:dyDescent="0.2">
      <c r="A16" s="12">
        <v>10</v>
      </c>
      <c r="B16" s="87" t="s">
        <v>171</v>
      </c>
      <c r="C16" s="72">
        <v>20766</v>
      </c>
      <c r="D16" s="76">
        <f t="shared" si="0"/>
        <v>2.0623245891936017</v>
      </c>
      <c r="E16" s="71">
        <v>22450</v>
      </c>
      <c r="F16" s="76">
        <f t="shared" si="1"/>
        <v>2.2909145085809799</v>
      </c>
      <c r="G16" s="76">
        <f t="shared" si="2"/>
        <v>8.1094096118655443</v>
      </c>
      <c r="H16" s="72">
        <v>10656</v>
      </c>
      <c r="I16" s="71">
        <v>11228</v>
      </c>
      <c r="J16" s="76">
        <f t="shared" si="3"/>
        <v>5.3678678678678722</v>
      </c>
      <c r="K16" s="26">
        <f t="shared" si="4"/>
        <v>51.314648945391504</v>
      </c>
      <c r="L16" s="76">
        <f t="shared" si="5"/>
        <v>50.013363028953229</v>
      </c>
      <c r="M16" s="72">
        <v>6420</v>
      </c>
      <c r="N16" s="71">
        <v>6526</v>
      </c>
      <c r="O16" s="6"/>
    </row>
    <row r="17" spans="1:15" ht="17.45" customHeight="1" x14ac:dyDescent="0.2">
      <c r="A17" s="12">
        <v>11</v>
      </c>
      <c r="B17" s="87" t="s">
        <v>172</v>
      </c>
      <c r="C17" s="72">
        <v>241754</v>
      </c>
      <c r="D17" s="76">
        <f t="shared" si="0"/>
        <v>24.009208260421364</v>
      </c>
      <c r="E17" s="71">
        <v>211883</v>
      </c>
      <c r="F17" s="76">
        <f t="shared" si="1"/>
        <v>21.62164092746832</v>
      </c>
      <c r="G17" s="76">
        <f t="shared" si="2"/>
        <v>-12.355948608916506</v>
      </c>
      <c r="H17" s="72">
        <v>190576</v>
      </c>
      <c r="I17" s="71">
        <v>167279</v>
      </c>
      <c r="J17" s="76">
        <f t="shared" si="3"/>
        <v>-12.224519351859627</v>
      </c>
      <c r="K17" s="26">
        <f t="shared" si="4"/>
        <v>78.83054675413851</v>
      </c>
      <c r="L17" s="76">
        <f t="shared" si="5"/>
        <v>78.948759456870064</v>
      </c>
      <c r="M17" s="72">
        <v>163423</v>
      </c>
      <c r="N17" s="71">
        <v>143711</v>
      </c>
      <c r="O17" s="6"/>
    </row>
    <row r="18" spans="1:15" ht="19.5" customHeight="1" x14ac:dyDescent="0.2">
      <c r="A18" s="12">
        <v>12</v>
      </c>
      <c r="B18" s="87" t="s">
        <v>173</v>
      </c>
      <c r="C18" s="72">
        <v>21133</v>
      </c>
      <c r="D18" s="76">
        <f t="shared" si="0"/>
        <v>2.0987722981521904</v>
      </c>
      <c r="E18" s="71">
        <v>19617</v>
      </c>
      <c r="F18" s="76">
        <f t="shared" si="1"/>
        <v>2.0018204861841018</v>
      </c>
      <c r="G18" s="76">
        <f t="shared" si="2"/>
        <v>-7.1736147257843186</v>
      </c>
      <c r="H18" s="72">
        <v>14418</v>
      </c>
      <c r="I18" s="71">
        <v>13586</v>
      </c>
      <c r="J18" s="76">
        <f t="shared" si="3"/>
        <v>-5.7705645720626961</v>
      </c>
      <c r="K18" s="26">
        <f t="shared" si="4"/>
        <v>68.22505086831022</v>
      </c>
      <c r="L18" s="76">
        <f t="shared" si="5"/>
        <v>69.25625732782791</v>
      </c>
      <c r="M18" s="72">
        <v>10455</v>
      </c>
      <c r="N18" s="71">
        <v>9602</v>
      </c>
      <c r="O18" s="6"/>
    </row>
    <row r="19" spans="1:15" ht="28.7" customHeight="1" x14ac:dyDescent="0.2">
      <c r="A19" s="12">
        <v>13</v>
      </c>
      <c r="B19" s="16" t="s">
        <v>174</v>
      </c>
      <c r="C19" s="72">
        <v>8302</v>
      </c>
      <c r="D19" s="76">
        <f t="shared" si="0"/>
        <v>0.82449286042017156</v>
      </c>
      <c r="E19" s="71">
        <v>7524</v>
      </c>
      <c r="F19" s="76">
        <f t="shared" si="1"/>
        <v>0.76778800724112661</v>
      </c>
      <c r="G19" s="76">
        <f t="shared" si="2"/>
        <v>-9.3712358467839039</v>
      </c>
      <c r="H19" s="72">
        <v>4969</v>
      </c>
      <c r="I19" s="71">
        <v>3797</v>
      </c>
      <c r="J19" s="76">
        <f t="shared" si="3"/>
        <v>-23.586234654860121</v>
      </c>
      <c r="K19" s="26">
        <f t="shared" si="4"/>
        <v>59.853047458443754</v>
      </c>
      <c r="L19" s="76">
        <f t="shared" si="5"/>
        <v>50.465178096757043</v>
      </c>
      <c r="M19" s="72">
        <v>1668</v>
      </c>
      <c r="N19" s="71">
        <v>1535</v>
      </c>
      <c r="O19" s="6"/>
    </row>
    <row r="20" spans="1:15" ht="18" customHeight="1" x14ac:dyDescent="0.2">
      <c r="A20" s="12">
        <v>14</v>
      </c>
      <c r="B20" s="16" t="s">
        <v>175</v>
      </c>
      <c r="C20" s="72">
        <v>5883</v>
      </c>
      <c r="D20" s="76">
        <f t="shared" si="0"/>
        <v>0.58425578148059132</v>
      </c>
      <c r="E20" s="71">
        <v>6098</v>
      </c>
      <c r="F20" s="76">
        <f t="shared" si="1"/>
        <v>0.62227156674061546</v>
      </c>
      <c r="G20" s="76">
        <f t="shared" si="2"/>
        <v>3.6545979942206372</v>
      </c>
      <c r="H20" s="72">
        <v>3952</v>
      </c>
      <c r="I20" s="71">
        <v>4112</v>
      </c>
      <c r="J20" s="76">
        <f t="shared" si="3"/>
        <v>4.0485829959514064</v>
      </c>
      <c r="K20" s="26">
        <f t="shared" si="4"/>
        <v>67.176610572836992</v>
      </c>
      <c r="L20" s="76">
        <f t="shared" si="5"/>
        <v>67.431944899967206</v>
      </c>
      <c r="M20" s="72">
        <v>2966</v>
      </c>
      <c r="N20" s="71">
        <v>3042</v>
      </c>
      <c r="O20" s="6"/>
    </row>
    <row r="21" spans="1:15" ht="16.7" customHeight="1" x14ac:dyDescent="0.2">
      <c r="A21" s="12">
        <v>15</v>
      </c>
      <c r="B21" s="16" t="s">
        <v>176</v>
      </c>
      <c r="C21" s="72">
        <v>8048</v>
      </c>
      <c r="D21" s="76">
        <f t="shared" si="0"/>
        <v>0.79926747056872327</v>
      </c>
      <c r="E21" s="71">
        <v>4969</v>
      </c>
      <c r="F21" s="76">
        <f t="shared" si="1"/>
        <v>0.50706254757856972</v>
      </c>
      <c r="G21" s="76">
        <f t="shared" si="2"/>
        <v>-38.257952286282304</v>
      </c>
      <c r="H21" s="72">
        <v>5700</v>
      </c>
      <c r="I21" s="71">
        <v>2501</v>
      </c>
      <c r="J21" s="76">
        <f t="shared" si="3"/>
        <v>-56.122807017543856</v>
      </c>
      <c r="K21" s="26">
        <f t="shared" si="4"/>
        <v>70.825049701789268</v>
      </c>
      <c r="L21" s="76">
        <f t="shared" si="5"/>
        <v>50.332058764338903</v>
      </c>
      <c r="M21" s="72">
        <v>3752</v>
      </c>
      <c r="N21" s="71">
        <v>1568</v>
      </c>
      <c r="O21" s="6"/>
    </row>
    <row r="22" spans="1:15" ht="18.2" customHeight="1" x14ac:dyDescent="0.2">
      <c r="A22" s="12">
        <v>16</v>
      </c>
      <c r="B22" s="86" t="s">
        <v>177</v>
      </c>
      <c r="C22" s="72">
        <v>97535</v>
      </c>
      <c r="D22" s="76">
        <f t="shared" si="0"/>
        <v>9.6864503903976669</v>
      </c>
      <c r="E22" s="72">
        <v>71608</v>
      </c>
      <c r="F22" s="76">
        <f t="shared" si="1"/>
        <v>7.3072519434506376</v>
      </c>
      <c r="G22" s="76">
        <f t="shared" si="2"/>
        <v>-26.582252524734713</v>
      </c>
      <c r="H22" s="72">
        <v>87205</v>
      </c>
      <c r="I22" s="72">
        <v>62312</v>
      </c>
      <c r="J22" s="76">
        <f t="shared" si="3"/>
        <v>-28.545381572157552</v>
      </c>
      <c r="K22" s="26">
        <f t="shared" si="4"/>
        <v>89.408930127646485</v>
      </c>
      <c r="L22" s="76">
        <f t="shared" si="5"/>
        <v>87.018210255837332</v>
      </c>
      <c r="M22" s="72">
        <v>81020</v>
      </c>
      <c r="N22" s="72">
        <v>57029</v>
      </c>
      <c r="O22" s="6"/>
    </row>
    <row r="23" spans="1:15" ht="15.75" customHeight="1" x14ac:dyDescent="0.2">
      <c r="A23" s="12"/>
      <c r="B23" s="79" t="s">
        <v>126</v>
      </c>
      <c r="C23" s="51">
        <f>C7+C8+C22</f>
        <v>1006922</v>
      </c>
      <c r="D23" s="80" t="s">
        <v>130</v>
      </c>
      <c r="E23" s="51">
        <f>E7+E8+E22</f>
        <v>979958</v>
      </c>
      <c r="F23" s="80" t="s">
        <v>130</v>
      </c>
      <c r="G23" s="76">
        <f t="shared" si="2"/>
        <v>-2.6778638265923291</v>
      </c>
      <c r="H23" s="51">
        <f>H7+H8+H22</f>
        <v>777542</v>
      </c>
      <c r="I23" s="51">
        <f>I7+I8+I22</f>
        <v>734835</v>
      </c>
      <c r="J23" s="76">
        <f t="shared" si="3"/>
        <v>-5.4925650318567989</v>
      </c>
      <c r="K23" s="83">
        <f t="shared" si="4"/>
        <v>77.219685338089732</v>
      </c>
      <c r="L23" s="84">
        <f t="shared" si="5"/>
        <v>74.986376967176156</v>
      </c>
      <c r="M23" s="51">
        <f>M7+M8+M22</f>
        <v>635225</v>
      </c>
      <c r="N23" s="51">
        <f>N7+N8+N22</f>
        <v>594652</v>
      </c>
      <c r="O23" s="77"/>
    </row>
    <row r="24" spans="1:15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</sheetData>
  <mergeCells count="8">
    <mergeCell ref="M1:N1"/>
    <mergeCell ref="A2:N2"/>
    <mergeCell ref="A4:A5"/>
    <mergeCell ref="B4:B5"/>
    <mergeCell ref="C4:G4"/>
    <mergeCell ref="H4:J4"/>
    <mergeCell ref="K4:L4"/>
    <mergeCell ref="M4:N4"/>
  </mergeCells>
  <pageMargins left="0.51181102362204722" right="0" top="0.55118110236220474" bottom="0" header="0.31496062992125984" footer="0.31496062992125984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K27" sqref="K27"/>
    </sheetView>
  </sheetViews>
  <sheetFormatPr defaultRowHeight="12.75" x14ac:dyDescent="0.2"/>
  <cols>
    <col min="1" max="1" width="3.140625" customWidth="1"/>
    <col min="2" max="2" width="41.42578125" customWidth="1"/>
    <col min="3" max="3" width="7.140625" customWidth="1"/>
    <col min="4" max="4" width="6.7109375" customWidth="1"/>
    <col min="6" max="7" width="7.7109375" customWidth="1"/>
    <col min="8" max="9" width="9" customWidth="1"/>
    <col min="10" max="10" width="7.5703125" customWidth="1"/>
    <col min="11" max="12" width="9.7109375" customWidth="1"/>
    <col min="13" max="13" width="8.85546875" customWidth="1"/>
    <col min="14" max="14" width="8.5703125" customWidth="1"/>
    <col min="15" max="16" width="7.140625" customWidth="1"/>
  </cols>
  <sheetData>
    <row r="1" spans="1:16" ht="14.45" customHeight="1" x14ac:dyDescent="0.2">
      <c r="A1" s="66"/>
      <c r="M1" s="344" t="s">
        <v>190</v>
      </c>
      <c r="N1" s="344"/>
    </row>
    <row r="2" spans="1:16" ht="18.95" customHeight="1" x14ac:dyDescent="0.2">
      <c r="A2" s="328" t="s">
        <v>10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</row>
    <row r="3" spans="1:16" ht="5.2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6" ht="49.9" customHeight="1" x14ac:dyDescent="0.2">
      <c r="A4" s="373" t="s">
        <v>27</v>
      </c>
      <c r="B4" s="375" t="s">
        <v>161</v>
      </c>
      <c r="C4" s="335" t="s">
        <v>127</v>
      </c>
      <c r="D4" s="335"/>
      <c r="E4" s="335"/>
      <c r="F4" s="335"/>
      <c r="G4" s="335"/>
      <c r="H4" s="339" t="s">
        <v>158</v>
      </c>
      <c r="I4" s="340"/>
      <c r="J4" s="341"/>
      <c r="K4" s="337" t="s">
        <v>135</v>
      </c>
      <c r="L4" s="337"/>
      <c r="M4" s="337" t="s">
        <v>179</v>
      </c>
      <c r="N4" s="337"/>
      <c r="O4" s="6"/>
    </row>
    <row r="5" spans="1:16" ht="39.950000000000003" customHeight="1" x14ac:dyDescent="0.2">
      <c r="A5" s="374"/>
      <c r="B5" s="376"/>
      <c r="C5" s="70">
        <v>2019</v>
      </c>
      <c r="D5" s="15" t="s">
        <v>129</v>
      </c>
      <c r="E5" s="13">
        <v>2020</v>
      </c>
      <c r="F5" s="15" t="s">
        <v>129</v>
      </c>
      <c r="G5" s="75" t="s">
        <v>132</v>
      </c>
      <c r="H5" s="13">
        <v>2019</v>
      </c>
      <c r="I5" s="13">
        <v>2020</v>
      </c>
      <c r="J5" s="75" t="s">
        <v>132</v>
      </c>
      <c r="K5" s="13">
        <v>2019</v>
      </c>
      <c r="L5" s="13">
        <v>2020</v>
      </c>
      <c r="M5" s="13">
        <v>2019</v>
      </c>
      <c r="N5" s="13">
        <v>2020</v>
      </c>
      <c r="O5" s="6"/>
      <c r="P5" s="90"/>
    </row>
    <row r="6" spans="1:16" x14ac:dyDescent="0.2">
      <c r="A6" s="12" t="s">
        <v>28</v>
      </c>
      <c r="B6" s="12" t="s">
        <v>30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  <c r="N6" s="12">
        <v>12</v>
      </c>
      <c r="O6" s="6"/>
    </row>
    <row r="7" spans="1:16" ht="14.25" x14ac:dyDescent="0.2">
      <c r="A7" s="12">
        <v>1</v>
      </c>
      <c r="B7" s="86" t="s">
        <v>162</v>
      </c>
      <c r="C7" s="91">
        <v>8076</v>
      </c>
      <c r="D7" s="245">
        <f t="shared" ref="D7:D18" si="0">(C7*100/C$19)</f>
        <v>8.2237813508752282</v>
      </c>
      <c r="E7" s="91">
        <v>10756</v>
      </c>
      <c r="F7" s="245">
        <f t="shared" ref="F7:F18" si="1">(E7*100/E$19)</f>
        <v>10.887962100659999</v>
      </c>
      <c r="G7" s="245">
        <f t="shared" ref="G7:G15" si="2">E7/C7*100-100</f>
        <v>33.184744923229317</v>
      </c>
      <c r="H7" s="91">
        <v>7808</v>
      </c>
      <c r="I7" s="91">
        <v>10603</v>
      </c>
      <c r="J7" s="245">
        <f t="shared" ref="J7:J15" si="3">I7/H7*100-100</f>
        <v>35.796618852459005</v>
      </c>
      <c r="K7" s="257">
        <f>H7/C7*100</f>
        <v>96.681525507677065</v>
      </c>
      <c r="L7" s="93">
        <f>I7/E7*100</f>
        <v>98.577538118259582</v>
      </c>
      <c r="M7" s="247">
        <v>6232</v>
      </c>
      <c r="N7" s="91">
        <v>8543</v>
      </c>
      <c r="O7" s="6"/>
    </row>
    <row r="8" spans="1:16" ht="14.25" x14ac:dyDescent="0.2">
      <c r="A8" s="12">
        <v>2</v>
      </c>
      <c r="B8" s="86" t="s">
        <v>163</v>
      </c>
      <c r="C8" s="91">
        <f>SUM(C9:C18)</f>
        <v>90127</v>
      </c>
      <c r="D8" s="245">
        <f t="shared" si="0"/>
        <v>91.776218649124772</v>
      </c>
      <c r="E8" s="91">
        <f>SUM(E9:E18)</f>
        <v>88032</v>
      </c>
      <c r="F8" s="245">
        <f t="shared" si="1"/>
        <v>89.112037899339995</v>
      </c>
      <c r="G8" s="245">
        <f t="shared" si="2"/>
        <v>-2.3244976533114396</v>
      </c>
      <c r="H8" s="91">
        <v>66768</v>
      </c>
      <c r="I8" s="91">
        <v>62524</v>
      </c>
      <c r="J8" s="245">
        <f t="shared" si="3"/>
        <v>-6.3563383656841523</v>
      </c>
      <c r="K8" s="257">
        <f t="shared" ref="K8:K19" si="4">H8/C8*100</f>
        <v>74.082128551932271</v>
      </c>
      <c r="L8" s="93">
        <f t="shared" ref="L8:L15" si="5">I8/E8*100</f>
        <v>71.024173027989818</v>
      </c>
      <c r="M8" s="247">
        <v>31060</v>
      </c>
      <c r="N8" s="247">
        <f>SUM(N9:N18)</f>
        <v>32291</v>
      </c>
      <c r="O8" s="6"/>
    </row>
    <row r="9" spans="1:16" ht="19.7" customHeight="1" x14ac:dyDescent="0.2">
      <c r="A9" s="12">
        <v>3</v>
      </c>
      <c r="B9" s="16" t="s">
        <v>180</v>
      </c>
      <c r="C9" s="71">
        <v>49151</v>
      </c>
      <c r="D9" s="76">
        <f t="shared" si="0"/>
        <v>50.050405792083744</v>
      </c>
      <c r="E9" s="88">
        <v>48927</v>
      </c>
      <c r="F9" s="76">
        <f t="shared" si="1"/>
        <v>49.527270518686478</v>
      </c>
      <c r="G9" s="76">
        <f t="shared" si="2"/>
        <v>-0.4557384386889396</v>
      </c>
      <c r="H9" s="71">
        <v>37828</v>
      </c>
      <c r="I9" s="71">
        <v>36830</v>
      </c>
      <c r="J9" s="76">
        <f t="shared" si="3"/>
        <v>-2.6382573754890473</v>
      </c>
      <c r="K9" s="257">
        <f t="shared" si="4"/>
        <v>76.962828833594429</v>
      </c>
      <c r="L9" s="89">
        <f t="shared" si="5"/>
        <v>75.275410305148483</v>
      </c>
      <c r="M9" s="248">
        <v>25392</v>
      </c>
      <c r="N9" s="71">
        <v>25355</v>
      </c>
      <c r="O9" s="6"/>
    </row>
    <row r="10" spans="1:16" ht="18.95" customHeight="1" x14ac:dyDescent="0.2">
      <c r="A10" s="12">
        <v>4</v>
      </c>
      <c r="B10" s="16" t="s">
        <v>181</v>
      </c>
      <c r="C10" s="71">
        <v>4659</v>
      </c>
      <c r="D10" s="76">
        <f t="shared" si="0"/>
        <v>4.7442542488518678</v>
      </c>
      <c r="E10" s="88">
        <v>4379</v>
      </c>
      <c r="F10" s="76">
        <f t="shared" si="1"/>
        <v>4.432724622423776</v>
      </c>
      <c r="G10" s="76">
        <f t="shared" si="2"/>
        <v>-6.0098733633826953</v>
      </c>
      <c r="H10" s="71">
        <v>3534</v>
      </c>
      <c r="I10" s="71">
        <v>3077</v>
      </c>
      <c r="J10" s="76">
        <f t="shared" si="3"/>
        <v>-12.931522354272786</v>
      </c>
      <c r="K10" s="257">
        <f t="shared" si="4"/>
        <v>75.853187379265947</v>
      </c>
      <c r="L10" s="89">
        <f t="shared" si="5"/>
        <v>70.26718428865037</v>
      </c>
      <c r="M10" s="248">
        <v>1581</v>
      </c>
      <c r="N10" s="71">
        <v>1605</v>
      </c>
      <c r="O10" s="6"/>
    </row>
    <row r="11" spans="1:16" ht="18.95" customHeight="1" x14ac:dyDescent="0.2">
      <c r="A11" s="12">
        <v>5</v>
      </c>
      <c r="B11" s="16" t="s">
        <v>182</v>
      </c>
      <c r="C11" s="71">
        <v>113</v>
      </c>
      <c r="D11" s="76">
        <f t="shared" si="0"/>
        <v>0.11506776778713482</v>
      </c>
      <c r="E11" s="88">
        <v>114</v>
      </c>
      <c r="F11" s="76">
        <f t="shared" si="1"/>
        <v>0.11539863141272219</v>
      </c>
      <c r="G11" s="76">
        <f t="shared" si="2"/>
        <v>0.88495575221239164</v>
      </c>
      <c r="H11" s="71">
        <v>73</v>
      </c>
      <c r="I11" s="71">
        <v>63</v>
      </c>
      <c r="J11" s="76">
        <f t="shared" si="3"/>
        <v>-13.698630136986296</v>
      </c>
      <c r="K11" s="257">
        <f t="shared" si="4"/>
        <v>64.601769911504419</v>
      </c>
      <c r="L11" s="89">
        <f t="shared" si="5"/>
        <v>55.26315789473685</v>
      </c>
      <c r="M11" s="248">
        <v>41</v>
      </c>
      <c r="N11" s="71">
        <v>31</v>
      </c>
      <c r="O11" s="6"/>
    </row>
    <row r="12" spans="1:16" ht="18.95" customHeight="1" x14ac:dyDescent="0.2">
      <c r="A12" s="12">
        <v>6</v>
      </c>
      <c r="B12" s="87" t="s">
        <v>183</v>
      </c>
      <c r="C12" s="71">
        <v>1599</v>
      </c>
      <c r="D12" s="76">
        <f t="shared" si="0"/>
        <v>1.6282598291294563</v>
      </c>
      <c r="E12" s="88">
        <v>1748</v>
      </c>
      <c r="F12" s="76">
        <f t="shared" si="1"/>
        <v>1.7694456816617403</v>
      </c>
      <c r="G12" s="76">
        <f t="shared" si="2"/>
        <v>9.3183239524702941</v>
      </c>
      <c r="H12" s="71">
        <v>976</v>
      </c>
      <c r="I12" s="71">
        <v>975</v>
      </c>
      <c r="J12" s="76">
        <f t="shared" si="3"/>
        <v>-0.10245901639343913</v>
      </c>
      <c r="K12" s="257">
        <f t="shared" si="4"/>
        <v>61.038148843026896</v>
      </c>
      <c r="L12" s="89">
        <f t="shared" si="5"/>
        <v>55.778032036613268</v>
      </c>
      <c r="M12" s="248">
        <v>421</v>
      </c>
      <c r="N12" s="71">
        <v>390</v>
      </c>
      <c r="O12" s="6"/>
    </row>
    <row r="13" spans="1:16" ht="19.7" customHeight="1" x14ac:dyDescent="0.2">
      <c r="A13" s="12">
        <v>7</v>
      </c>
      <c r="B13" s="87" t="s">
        <v>184</v>
      </c>
      <c r="C13" s="71">
        <v>5363</v>
      </c>
      <c r="D13" s="76">
        <f t="shared" si="0"/>
        <v>5.4611366251540181</v>
      </c>
      <c r="E13" s="88">
        <v>5184</v>
      </c>
      <c r="F13" s="76">
        <f t="shared" si="1"/>
        <v>5.2476009231890517</v>
      </c>
      <c r="G13" s="76">
        <f t="shared" si="2"/>
        <v>-3.3376841320156672</v>
      </c>
      <c r="H13" s="71">
        <v>3643</v>
      </c>
      <c r="I13" s="71">
        <v>3437</v>
      </c>
      <c r="J13" s="76">
        <f t="shared" si="3"/>
        <v>-5.6546802086192685</v>
      </c>
      <c r="K13" s="257">
        <f t="shared" si="4"/>
        <v>67.92839828454224</v>
      </c>
      <c r="L13" s="89">
        <f t="shared" si="5"/>
        <v>66.300154320987659</v>
      </c>
      <c r="M13" s="248">
        <v>1727</v>
      </c>
      <c r="N13" s="71">
        <v>1809</v>
      </c>
      <c r="O13" s="6"/>
    </row>
    <row r="14" spans="1:16" ht="17.45" customHeight="1" x14ac:dyDescent="0.2">
      <c r="A14" s="12">
        <v>8</v>
      </c>
      <c r="B14" s="87" t="s">
        <v>185</v>
      </c>
      <c r="C14" s="71">
        <v>1975</v>
      </c>
      <c r="D14" s="76">
        <f t="shared" si="0"/>
        <v>2.0111401891999225</v>
      </c>
      <c r="E14" s="88">
        <v>2370</v>
      </c>
      <c r="F14" s="76">
        <f t="shared" si="1"/>
        <v>2.3990768109486984</v>
      </c>
      <c r="G14" s="76">
        <f t="shared" si="2"/>
        <v>20</v>
      </c>
      <c r="H14" s="71">
        <v>1327</v>
      </c>
      <c r="I14" s="71">
        <v>1525</v>
      </c>
      <c r="J14" s="76">
        <f t="shared" si="3"/>
        <v>14.92087415222305</v>
      </c>
      <c r="K14" s="257">
        <f t="shared" si="4"/>
        <v>67.189873417721529</v>
      </c>
      <c r="L14" s="89">
        <f t="shared" si="5"/>
        <v>64.345991561181435</v>
      </c>
      <c r="M14" s="248">
        <v>581</v>
      </c>
      <c r="N14" s="71">
        <v>780</v>
      </c>
      <c r="O14" s="6"/>
    </row>
    <row r="15" spans="1:16" ht="17.45" customHeight="1" x14ac:dyDescent="0.2">
      <c r="A15" s="12">
        <v>9</v>
      </c>
      <c r="B15" s="87" t="s">
        <v>186</v>
      </c>
      <c r="C15" s="71">
        <v>639</v>
      </c>
      <c r="D15" s="76">
        <f t="shared" si="0"/>
        <v>0.65069295235379776</v>
      </c>
      <c r="E15" s="88">
        <v>813</v>
      </c>
      <c r="F15" s="76">
        <f t="shared" si="1"/>
        <v>0.8229744503380978</v>
      </c>
      <c r="G15" s="76">
        <f t="shared" si="2"/>
        <v>27.230046948356801</v>
      </c>
      <c r="H15" s="71">
        <v>387</v>
      </c>
      <c r="I15" s="71">
        <v>486</v>
      </c>
      <c r="J15" s="76">
        <f t="shared" si="3"/>
        <v>25.581395348837205</v>
      </c>
      <c r="K15" s="257">
        <f t="shared" si="4"/>
        <v>60.563380281690137</v>
      </c>
      <c r="L15" s="89">
        <f t="shared" si="5"/>
        <v>59.778597785977858</v>
      </c>
      <c r="M15" s="248">
        <v>201</v>
      </c>
      <c r="N15" s="71">
        <v>220</v>
      </c>
      <c r="O15" s="6"/>
    </row>
    <row r="16" spans="1:16" ht="17.45" customHeight="1" x14ac:dyDescent="0.2">
      <c r="A16" s="12">
        <v>10</v>
      </c>
      <c r="B16" s="87" t="s">
        <v>187</v>
      </c>
      <c r="C16" s="71">
        <v>776</v>
      </c>
      <c r="D16" s="76">
        <f t="shared" si="0"/>
        <v>0.79019989206032404</v>
      </c>
      <c r="E16" s="88">
        <v>907</v>
      </c>
      <c r="F16" s="76">
        <f t="shared" si="1"/>
        <v>0.91812770781876341</v>
      </c>
      <c r="G16" s="76">
        <f>E16/C16*100-100</f>
        <v>16.881443298969074</v>
      </c>
      <c r="H16" s="71">
        <v>558</v>
      </c>
      <c r="I16" s="71">
        <v>657</v>
      </c>
      <c r="J16" s="76">
        <f>I16/H16*100-100</f>
        <v>17.741935483870975</v>
      </c>
      <c r="K16" s="257">
        <f t="shared" si="4"/>
        <v>71.907216494845358</v>
      </c>
      <c r="L16" s="89">
        <f>I16/E16*100</f>
        <v>72.436604189636171</v>
      </c>
      <c r="M16" s="248">
        <v>267</v>
      </c>
      <c r="N16" s="71">
        <v>372</v>
      </c>
      <c r="O16" s="6"/>
    </row>
    <row r="17" spans="1:15" ht="17.45" customHeight="1" x14ac:dyDescent="0.2">
      <c r="A17" s="12">
        <v>11</v>
      </c>
      <c r="B17" s="87" t="s">
        <v>188</v>
      </c>
      <c r="C17" s="71">
        <v>4568</v>
      </c>
      <c r="D17" s="76">
        <f t="shared" si="0"/>
        <v>4.651589055324175</v>
      </c>
      <c r="E17" s="88">
        <v>2327</v>
      </c>
      <c r="F17" s="76">
        <f t="shared" si="1"/>
        <v>2.3555492569947769</v>
      </c>
      <c r="G17" s="76">
        <f>E17/C17*100-100</f>
        <v>-49.058669001751312</v>
      </c>
      <c r="H17" s="71">
        <v>4302</v>
      </c>
      <c r="I17" s="71">
        <v>2060</v>
      </c>
      <c r="J17" s="76">
        <f>I17/H17*100-100</f>
        <v>-52.115295211529521</v>
      </c>
      <c r="K17" s="257">
        <f t="shared" si="4"/>
        <v>94.176882661996501</v>
      </c>
      <c r="L17" s="89">
        <f>I17/E17*100</f>
        <v>88.525999140524277</v>
      </c>
      <c r="M17" s="248">
        <v>839</v>
      </c>
      <c r="N17" s="71">
        <v>738</v>
      </c>
      <c r="O17" s="6"/>
    </row>
    <row r="18" spans="1:15" ht="17.45" customHeight="1" x14ac:dyDescent="0.2">
      <c r="A18" s="12">
        <v>12</v>
      </c>
      <c r="B18" s="87" t="s">
        <v>189</v>
      </c>
      <c r="C18" s="72">
        <v>21284</v>
      </c>
      <c r="D18" s="76">
        <f t="shared" si="0"/>
        <v>21.673472297180332</v>
      </c>
      <c r="E18" s="88">
        <v>21263</v>
      </c>
      <c r="F18" s="76">
        <f t="shared" si="1"/>
        <v>21.523869295865893</v>
      </c>
      <c r="G18" s="76">
        <f>E18/C18*100-100</f>
        <v>-9.8665664348800419E-2</v>
      </c>
      <c r="H18" s="71">
        <v>14140</v>
      </c>
      <c r="I18" s="71">
        <v>13414</v>
      </c>
      <c r="J18" s="76">
        <f>I18/H18*100-100</f>
        <v>-5.1343705799151422</v>
      </c>
      <c r="K18" s="257">
        <f t="shared" si="4"/>
        <v>66.434880661529789</v>
      </c>
      <c r="L18" s="89">
        <f>I18/E18*100</f>
        <v>63.086112025584349</v>
      </c>
      <c r="M18" s="248"/>
      <c r="N18" s="71">
        <v>991</v>
      </c>
      <c r="O18" s="6"/>
    </row>
    <row r="19" spans="1:15" x14ac:dyDescent="0.2">
      <c r="A19" s="12"/>
      <c r="B19" s="69" t="s">
        <v>126</v>
      </c>
      <c r="C19" s="240">
        <f>C7+C8</f>
        <v>98203</v>
      </c>
      <c r="D19" s="241" t="s">
        <v>130</v>
      </c>
      <c r="E19" s="240">
        <f>E7+E8</f>
        <v>98788</v>
      </c>
      <c r="F19" s="241" t="s">
        <v>130</v>
      </c>
      <c r="G19" s="243">
        <f>E19/C19*100-100</f>
        <v>0.59570481553517141</v>
      </c>
      <c r="H19" s="240">
        <f>H7+H8</f>
        <v>74576</v>
      </c>
      <c r="I19" s="240">
        <f>I7+I8</f>
        <v>73127</v>
      </c>
      <c r="J19" s="243">
        <f>I19/H19*100-100</f>
        <v>-1.9429843381248588</v>
      </c>
      <c r="K19" s="258">
        <f t="shared" si="4"/>
        <v>75.940653544189075</v>
      </c>
      <c r="L19" s="262">
        <f>I19/E19*100</f>
        <v>74.024172976474873</v>
      </c>
      <c r="M19" s="240">
        <f>M7+M8</f>
        <v>37292</v>
      </c>
      <c r="N19" s="240">
        <f>N7+N8</f>
        <v>40834</v>
      </c>
      <c r="O19" s="6"/>
    </row>
    <row r="20" spans="1:15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2" spans="1:15" x14ac:dyDescent="0.2">
      <c r="H22" s="164"/>
      <c r="I22" s="164"/>
    </row>
    <row r="24" spans="1:15" x14ac:dyDescent="0.2">
      <c r="M24" s="164"/>
    </row>
  </sheetData>
  <mergeCells count="8">
    <mergeCell ref="M1:N1"/>
    <mergeCell ref="A2:N2"/>
    <mergeCell ref="A4:A5"/>
    <mergeCell ref="B4:B5"/>
    <mergeCell ref="C4:G4"/>
    <mergeCell ref="H4:J4"/>
    <mergeCell ref="K4:L4"/>
    <mergeCell ref="M4:N4"/>
  </mergeCells>
  <pageMargins left="0.31496062992125984" right="0" top="0.74803149606299213" bottom="0.35433070866141736" header="0.31496062992125984" footer="0.31496062992125984"/>
  <pageSetup paperSize="9" scale="9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workbookViewId="0">
      <selection activeCell="D15" sqref="D15"/>
    </sheetView>
  </sheetViews>
  <sheetFormatPr defaultRowHeight="12.75" x14ac:dyDescent="0.2"/>
  <cols>
    <col min="1" max="1" width="3.140625" customWidth="1"/>
    <col min="2" max="2" width="57.42578125" customWidth="1"/>
    <col min="4" max="4" width="6.85546875" customWidth="1"/>
    <col min="6" max="7" width="7" customWidth="1"/>
    <col min="8" max="9" width="9" customWidth="1"/>
    <col min="10" max="10" width="7.5703125" customWidth="1"/>
    <col min="11" max="12" width="8.42578125" customWidth="1"/>
    <col min="13" max="13" width="8.7109375" customWidth="1"/>
    <col min="14" max="14" width="8.140625" customWidth="1"/>
    <col min="15" max="16" width="7" customWidth="1"/>
    <col min="17" max="17" width="8.5703125" customWidth="1"/>
    <col min="18" max="18" width="7.85546875" customWidth="1"/>
    <col min="19" max="19" width="6" customWidth="1"/>
    <col min="20" max="20" width="5.85546875" customWidth="1"/>
    <col min="21" max="34" width="7" customWidth="1"/>
    <col min="35" max="36" width="6.7109375" customWidth="1"/>
    <col min="37" max="37" width="6.140625" customWidth="1"/>
  </cols>
  <sheetData>
    <row r="1" spans="1:37" ht="14.45" customHeight="1" x14ac:dyDescent="0.2">
      <c r="A1" s="66"/>
      <c r="M1" s="344" t="s">
        <v>207</v>
      </c>
      <c r="N1" s="344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I1" s="344" t="s">
        <v>207</v>
      </c>
      <c r="AJ1" s="344"/>
    </row>
    <row r="2" spans="1:37" ht="18.95" customHeight="1" x14ac:dyDescent="0.2">
      <c r="A2" s="371" t="s">
        <v>11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37" ht="5.2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29"/>
      <c r="AI3" s="29"/>
      <c r="AJ3" s="29"/>
    </row>
    <row r="4" spans="1:37" ht="49.9" customHeight="1" x14ac:dyDescent="0.2">
      <c r="A4" s="373" t="s">
        <v>27</v>
      </c>
      <c r="B4" s="375" t="s">
        <v>191</v>
      </c>
      <c r="C4" s="377" t="s">
        <v>127</v>
      </c>
      <c r="D4" s="377"/>
      <c r="E4" s="377"/>
      <c r="F4" s="377"/>
      <c r="G4" s="377"/>
      <c r="H4" s="378" t="s">
        <v>158</v>
      </c>
      <c r="I4" s="379"/>
      <c r="J4" s="380"/>
      <c r="K4" s="372" t="s">
        <v>135</v>
      </c>
      <c r="L4" s="372"/>
      <c r="M4" s="372" t="s">
        <v>208</v>
      </c>
      <c r="N4" s="372"/>
      <c r="O4" s="368" t="s">
        <v>209</v>
      </c>
      <c r="P4" s="370"/>
      <c r="Q4" s="368" t="s">
        <v>210</v>
      </c>
      <c r="R4" s="370"/>
      <c r="S4" s="368" t="s">
        <v>211</v>
      </c>
      <c r="T4" s="370"/>
      <c r="U4" s="368" t="s">
        <v>212</v>
      </c>
      <c r="V4" s="370"/>
      <c r="W4" s="368" t="s">
        <v>213</v>
      </c>
      <c r="X4" s="370"/>
      <c r="Y4" s="368" t="s">
        <v>214</v>
      </c>
      <c r="Z4" s="370"/>
      <c r="AA4" s="368" t="s">
        <v>215</v>
      </c>
      <c r="AB4" s="370"/>
      <c r="AC4" s="368" t="s">
        <v>216</v>
      </c>
      <c r="AD4" s="370"/>
      <c r="AE4" s="368" t="s">
        <v>217</v>
      </c>
      <c r="AF4" s="370"/>
      <c r="AG4" s="368" t="s">
        <v>218</v>
      </c>
      <c r="AH4" s="370"/>
      <c r="AI4" s="368" t="s">
        <v>219</v>
      </c>
      <c r="AJ4" s="370"/>
      <c r="AK4" s="6"/>
    </row>
    <row r="5" spans="1:37" ht="35.450000000000003" customHeight="1" x14ac:dyDescent="0.2">
      <c r="A5" s="374"/>
      <c r="B5" s="376"/>
      <c r="C5" s="263">
        <v>2019</v>
      </c>
      <c r="D5" s="179" t="s">
        <v>129</v>
      </c>
      <c r="E5" s="263">
        <v>2020</v>
      </c>
      <c r="F5" s="179" t="s">
        <v>129</v>
      </c>
      <c r="G5" s="275" t="s">
        <v>132</v>
      </c>
      <c r="H5" s="263">
        <v>2019</v>
      </c>
      <c r="I5" s="263">
        <v>2020</v>
      </c>
      <c r="J5" s="275" t="s">
        <v>132</v>
      </c>
      <c r="K5" s="263">
        <v>2019</v>
      </c>
      <c r="L5" s="263">
        <v>2020</v>
      </c>
      <c r="M5" s="263">
        <v>2019</v>
      </c>
      <c r="N5" s="263">
        <v>2020</v>
      </c>
      <c r="O5" s="263">
        <v>2019</v>
      </c>
      <c r="P5" s="263">
        <v>2020</v>
      </c>
      <c r="Q5" s="263">
        <v>2019</v>
      </c>
      <c r="R5" s="263">
        <v>2020</v>
      </c>
      <c r="S5" s="263">
        <v>2019</v>
      </c>
      <c r="T5" s="263">
        <v>2020</v>
      </c>
      <c r="U5" s="263">
        <v>2019</v>
      </c>
      <c r="V5" s="263">
        <v>2020</v>
      </c>
      <c r="W5" s="263">
        <v>2019</v>
      </c>
      <c r="X5" s="263">
        <v>2020</v>
      </c>
      <c r="Y5" s="263">
        <v>2019</v>
      </c>
      <c r="Z5" s="263">
        <v>2020</v>
      </c>
      <c r="AA5" s="263">
        <v>2019</v>
      </c>
      <c r="AB5" s="263">
        <v>2020</v>
      </c>
      <c r="AC5" s="263">
        <v>2019</v>
      </c>
      <c r="AD5" s="263">
        <v>2020</v>
      </c>
      <c r="AE5" s="263">
        <v>2019</v>
      </c>
      <c r="AF5" s="263">
        <v>2020</v>
      </c>
      <c r="AG5" s="263">
        <v>2019</v>
      </c>
      <c r="AH5" s="263">
        <v>2020</v>
      </c>
      <c r="AI5" s="263">
        <v>2019</v>
      </c>
      <c r="AJ5" s="263">
        <v>2020</v>
      </c>
      <c r="AK5" s="6"/>
    </row>
    <row r="6" spans="1:37" x14ac:dyDescent="0.2">
      <c r="A6" s="12" t="s">
        <v>28</v>
      </c>
      <c r="B6" s="12" t="s">
        <v>30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  <c r="N6" s="12">
        <v>12</v>
      </c>
      <c r="O6" s="12">
        <v>13</v>
      </c>
      <c r="P6" s="12">
        <v>14</v>
      </c>
      <c r="Q6" s="12">
        <v>15</v>
      </c>
      <c r="R6" s="12">
        <v>16</v>
      </c>
      <c r="S6" s="12">
        <v>17</v>
      </c>
      <c r="T6" s="12">
        <v>18</v>
      </c>
      <c r="U6" s="12">
        <v>19</v>
      </c>
      <c r="V6" s="12">
        <v>20</v>
      </c>
      <c r="W6" s="12">
        <v>21</v>
      </c>
      <c r="X6" s="12">
        <v>22</v>
      </c>
      <c r="Y6" s="12">
        <v>23</v>
      </c>
      <c r="Z6" s="12">
        <v>24</v>
      </c>
      <c r="AA6" s="12">
        <v>25</v>
      </c>
      <c r="AB6" s="12">
        <v>26</v>
      </c>
      <c r="AC6" s="12">
        <v>27</v>
      </c>
      <c r="AD6" s="12">
        <v>28</v>
      </c>
      <c r="AE6" s="12">
        <v>29</v>
      </c>
      <c r="AF6" s="12">
        <v>30</v>
      </c>
      <c r="AG6" s="12">
        <v>31</v>
      </c>
      <c r="AH6" s="12">
        <v>32</v>
      </c>
      <c r="AI6" s="12">
        <v>33</v>
      </c>
      <c r="AJ6" s="12">
        <v>34</v>
      </c>
      <c r="AK6" s="48"/>
    </row>
    <row r="7" spans="1:37" ht="18.95" customHeight="1" x14ac:dyDescent="0.2">
      <c r="A7" s="12">
        <v>1</v>
      </c>
      <c r="B7" s="78" t="s">
        <v>192</v>
      </c>
      <c r="C7" s="91">
        <v>12378</v>
      </c>
      <c r="D7" s="245">
        <f t="shared" ref="D7:D20" si="0">(C7*100/C$22)</f>
        <v>1.4849899405068256</v>
      </c>
      <c r="E7" s="91">
        <v>82676</v>
      </c>
      <c r="F7" s="245">
        <f t="shared" ref="F7:F20" si="1">(E7*100/E$22)</f>
        <v>9.2064354627493259</v>
      </c>
      <c r="G7" s="267">
        <f>E7/C7*100-100</f>
        <v>567.92696719987066</v>
      </c>
      <c r="H7" s="91">
        <v>11520</v>
      </c>
      <c r="I7" s="91">
        <v>72117</v>
      </c>
      <c r="J7" s="267">
        <f>I7/H7*100-100</f>
        <v>526.015625</v>
      </c>
      <c r="K7" s="273">
        <f>H7/C7*100</f>
        <v>93.068347067377616</v>
      </c>
      <c r="L7" s="267">
        <f>I7/E7*100</f>
        <v>87.22845807731386</v>
      </c>
      <c r="M7" s="20">
        <v>5294</v>
      </c>
      <c r="N7" s="91">
        <v>8968</v>
      </c>
      <c r="O7" s="20">
        <v>1</v>
      </c>
      <c r="P7" s="91">
        <v>11</v>
      </c>
      <c r="Q7" s="20">
        <v>5066</v>
      </c>
      <c r="R7" s="91">
        <v>8707</v>
      </c>
      <c r="S7" s="20"/>
      <c r="T7" s="91"/>
      <c r="U7" s="20"/>
      <c r="V7" s="91"/>
      <c r="W7" s="20"/>
      <c r="X7" s="91"/>
      <c r="Y7" s="20">
        <v>184</v>
      </c>
      <c r="Z7" s="91">
        <v>217</v>
      </c>
      <c r="AA7" s="20"/>
      <c r="AB7" s="91"/>
      <c r="AC7" s="20"/>
      <c r="AD7" s="91"/>
      <c r="AE7" s="118">
        <v>43</v>
      </c>
      <c r="AF7" s="118">
        <v>33</v>
      </c>
      <c r="AG7" s="118"/>
      <c r="AH7" s="91"/>
      <c r="AI7" s="20"/>
      <c r="AJ7" s="91"/>
      <c r="AK7" s="6"/>
    </row>
    <row r="8" spans="1:37" ht="18.95" customHeight="1" x14ac:dyDescent="0.2">
      <c r="A8" s="12">
        <v>2</v>
      </c>
      <c r="B8" s="78" t="s">
        <v>193</v>
      </c>
      <c r="C8" s="91">
        <v>13994</v>
      </c>
      <c r="D8" s="245">
        <f t="shared" si="0"/>
        <v>1.6788616276823816</v>
      </c>
      <c r="E8" s="91">
        <v>13533</v>
      </c>
      <c r="F8" s="245">
        <f t="shared" si="1"/>
        <v>1.5069753146909215</v>
      </c>
      <c r="G8" s="267">
        <f>E8/C8*100-100</f>
        <v>-3.2942689724167451</v>
      </c>
      <c r="H8" s="91">
        <v>13011</v>
      </c>
      <c r="I8" s="91">
        <v>12450</v>
      </c>
      <c r="J8" s="267">
        <f>I8/H8*100-100</f>
        <v>-4.3117362231957657</v>
      </c>
      <c r="K8" s="273">
        <f>H8/C8*100</f>
        <v>92.97556095469487</v>
      </c>
      <c r="L8" s="267">
        <f>I8/E8*100</f>
        <v>91.997339835956552</v>
      </c>
      <c r="M8" s="20">
        <v>5115</v>
      </c>
      <c r="N8" s="91">
        <v>5375</v>
      </c>
      <c r="O8" s="20">
        <v>2</v>
      </c>
      <c r="P8" s="91">
        <v>16</v>
      </c>
      <c r="Q8" s="20">
        <v>4959</v>
      </c>
      <c r="R8" s="91">
        <v>5229</v>
      </c>
      <c r="S8" s="20"/>
      <c r="T8" s="91"/>
      <c r="U8" s="20"/>
      <c r="V8" s="91"/>
      <c r="W8" s="20"/>
      <c r="X8" s="91"/>
      <c r="Y8" s="20"/>
      <c r="Z8" s="91"/>
      <c r="AA8" s="20"/>
      <c r="AB8" s="91"/>
      <c r="AC8" s="20"/>
      <c r="AD8" s="91">
        <v>4</v>
      </c>
      <c r="AE8" s="118">
        <v>154</v>
      </c>
      <c r="AF8" s="118">
        <v>126</v>
      </c>
      <c r="AG8" s="118"/>
      <c r="AH8" s="91"/>
      <c r="AI8" s="20"/>
      <c r="AJ8" s="91"/>
      <c r="AK8" s="6"/>
    </row>
    <row r="9" spans="1:37" ht="29.45" customHeight="1" x14ac:dyDescent="0.2">
      <c r="A9" s="12">
        <v>3</v>
      </c>
      <c r="B9" s="78" t="s">
        <v>194</v>
      </c>
      <c r="C9" s="91">
        <v>22394</v>
      </c>
      <c r="D9" s="245">
        <f t="shared" si="0"/>
        <v>2.6866104966642315</v>
      </c>
      <c r="E9" s="91">
        <v>21797</v>
      </c>
      <c r="F9" s="245">
        <f t="shared" si="1"/>
        <v>2.4272179808112031</v>
      </c>
      <c r="G9" s="267">
        <f>E9/C9*100-100</f>
        <v>-2.6658926498169109</v>
      </c>
      <c r="H9" s="91">
        <v>20904</v>
      </c>
      <c r="I9" s="91">
        <v>20424</v>
      </c>
      <c r="J9" s="267">
        <f>I9/H9*100-100</f>
        <v>-2.2962112514351247</v>
      </c>
      <c r="K9" s="273">
        <f>H9/C9*100</f>
        <v>93.34643208002143</v>
      </c>
      <c r="L9" s="267">
        <f>I9/E9*100</f>
        <v>93.700968023122442</v>
      </c>
      <c r="M9" s="20">
        <v>14519</v>
      </c>
      <c r="N9" s="91">
        <v>14352</v>
      </c>
      <c r="O9" s="20">
        <v>21</v>
      </c>
      <c r="P9" s="91">
        <v>21</v>
      </c>
      <c r="Q9" s="20">
        <v>14497</v>
      </c>
      <c r="R9" s="91">
        <v>14331</v>
      </c>
      <c r="S9" s="20"/>
      <c r="T9" s="91"/>
      <c r="U9" s="20"/>
      <c r="V9" s="91"/>
      <c r="W9" s="20">
        <v>1</v>
      </c>
      <c r="X9" s="91"/>
      <c r="Y9" s="20"/>
      <c r="Z9" s="91"/>
      <c r="AA9" s="20"/>
      <c r="AB9" s="91"/>
      <c r="AC9" s="20"/>
      <c r="AD9" s="91"/>
      <c r="AE9" s="118"/>
      <c r="AF9" s="118"/>
      <c r="AG9" s="118"/>
      <c r="AH9" s="91"/>
      <c r="AI9" s="20"/>
      <c r="AJ9" s="91"/>
      <c r="AK9" s="6"/>
    </row>
    <row r="10" spans="1:37" ht="18.95" customHeight="1" x14ac:dyDescent="0.2">
      <c r="A10" s="12">
        <v>4</v>
      </c>
      <c r="B10" s="78" t="s">
        <v>195</v>
      </c>
      <c r="C10" s="91">
        <v>577</v>
      </c>
      <c r="D10" s="245">
        <f t="shared" si="0"/>
        <v>6.9222749690777061E-2</v>
      </c>
      <c r="E10" s="91">
        <v>587</v>
      </c>
      <c r="F10" s="245">
        <f t="shared" si="1"/>
        <v>6.5365736327759619E-2</v>
      </c>
      <c r="G10" s="267">
        <f t="shared" ref="G10:G20" si="2">E10/C10*100-100</f>
        <v>1.7331022530329392</v>
      </c>
      <c r="H10" s="91">
        <v>559</v>
      </c>
      <c r="I10" s="91">
        <v>555</v>
      </c>
      <c r="J10" s="267">
        <f t="shared" ref="J10:J20" si="3">I10/H10*100-100</f>
        <v>-0.7155635062611907</v>
      </c>
      <c r="K10" s="273">
        <f t="shared" ref="K10:K20" si="4">H10/C10*100</f>
        <v>96.880415944540729</v>
      </c>
      <c r="L10" s="267">
        <f t="shared" ref="L10:L20" si="5">I10/E10*100</f>
        <v>94.548551959114135</v>
      </c>
      <c r="M10" s="20">
        <v>268</v>
      </c>
      <c r="N10" s="91">
        <v>293</v>
      </c>
      <c r="O10" s="20"/>
      <c r="P10" s="91"/>
      <c r="Q10" s="20">
        <v>268</v>
      </c>
      <c r="R10" s="91">
        <v>293</v>
      </c>
      <c r="S10" s="20"/>
      <c r="T10" s="91"/>
      <c r="U10" s="20"/>
      <c r="V10" s="91"/>
      <c r="W10" s="20"/>
      <c r="X10" s="91"/>
      <c r="Y10" s="20"/>
      <c r="Z10" s="91"/>
      <c r="AA10" s="20"/>
      <c r="AB10" s="91"/>
      <c r="AC10" s="20"/>
      <c r="AD10" s="91"/>
      <c r="AE10" s="118"/>
      <c r="AF10" s="118"/>
      <c r="AG10" s="118"/>
      <c r="AH10" s="91"/>
      <c r="AI10" s="20"/>
      <c r="AJ10" s="91"/>
      <c r="AK10" s="6"/>
    </row>
    <row r="11" spans="1:37" ht="20.45" customHeight="1" x14ac:dyDescent="0.2">
      <c r="A11" s="12">
        <v>5</v>
      </c>
      <c r="B11" s="78" t="s">
        <v>196</v>
      </c>
      <c r="C11" s="91">
        <v>312418</v>
      </c>
      <c r="D11" s="245">
        <f t="shared" si="0"/>
        <v>37.480819779710899</v>
      </c>
      <c r="E11" s="91">
        <v>337576</v>
      </c>
      <c r="F11" s="245">
        <f t="shared" si="1"/>
        <v>37.590977523985998</v>
      </c>
      <c r="G11" s="267">
        <f t="shared" si="2"/>
        <v>8.0526730214008211</v>
      </c>
      <c r="H11" s="91">
        <v>283718</v>
      </c>
      <c r="I11" s="91">
        <v>306649</v>
      </c>
      <c r="J11" s="267">
        <f t="shared" si="3"/>
        <v>8.0823211780711688</v>
      </c>
      <c r="K11" s="273">
        <f t="shared" si="4"/>
        <v>90.813589485881096</v>
      </c>
      <c r="L11" s="267">
        <f t="shared" si="5"/>
        <v>90.838507476834849</v>
      </c>
      <c r="M11" s="20">
        <v>193490</v>
      </c>
      <c r="N11" s="91">
        <v>211005</v>
      </c>
      <c r="O11" s="20">
        <v>24</v>
      </c>
      <c r="P11" s="91">
        <v>62</v>
      </c>
      <c r="Q11" s="20">
        <v>190174</v>
      </c>
      <c r="R11" s="91">
        <v>207100</v>
      </c>
      <c r="S11" s="20">
        <v>1</v>
      </c>
      <c r="T11" s="91">
        <v>4</v>
      </c>
      <c r="U11" s="20"/>
      <c r="V11" s="91"/>
      <c r="W11" s="20">
        <v>2830</v>
      </c>
      <c r="X11" s="91">
        <v>3426</v>
      </c>
      <c r="Y11" s="20">
        <v>168</v>
      </c>
      <c r="Z11" s="91">
        <v>205</v>
      </c>
      <c r="AA11" s="20"/>
      <c r="AB11" s="91"/>
      <c r="AC11" s="20"/>
      <c r="AD11" s="91"/>
      <c r="AE11" s="118">
        <v>293</v>
      </c>
      <c r="AF11" s="118">
        <v>206</v>
      </c>
      <c r="AG11" s="118"/>
      <c r="AH11" s="91"/>
      <c r="AI11" s="20"/>
      <c r="AJ11" s="91"/>
      <c r="AK11" s="6"/>
    </row>
    <row r="12" spans="1:37" ht="27.2" customHeight="1" x14ac:dyDescent="0.2">
      <c r="A12" s="12">
        <v>6</v>
      </c>
      <c r="B12" s="78" t="s">
        <v>197</v>
      </c>
      <c r="C12" s="91">
        <v>1905</v>
      </c>
      <c r="D12" s="245">
        <f t="shared" si="0"/>
        <v>0.22854304707266948</v>
      </c>
      <c r="E12" s="91">
        <v>2085</v>
      </c>
      <c r="F12" s="245">
        <f t="shared" si="1"/>
        <v>0.23217642290183782</v>
      </c>
      <c r="G12" s="267">
        <f t="shared" si="2"/>
        <v>9.4488188976378069</v>
      </c>
      <c r="H12" s="91">
        <v>1790</v>
      </c>
      <c r="I12" s="91">
        <v>1965</v>
      </c>
      <c r="J12" s="267">
        <f t="shared" si="3"/>
        <v>9.77653631284916</v>
      </c>
      <c r="K12" s="273">
        <f t="shared" si="4"/>
        <v>93.963254593175847</v>
      </c>
      <c r="L12" s="267">
        <f t="shared" si="5"/>
        <v>94.24460431654677</v>
      </c>
      <c r="M12" s="20">
        <v>650</v>
      </c>
      <c r="N12" s="91">
        <v>636</v>
      </c>
      <c r="O12" s="20">
        <v>23</v>
      </c>
      <c r="P12" s="91">
        <v>19</v>
      </c>
      <c r="Q12" s="20">
        <v>627</v>
      </c>
      <c r="R12" s="91">
        <v>617</v>
      </c>
      <c r="S12" s="20"/>
      <c r="T12" s="91"/>
      <c r="U12" s="20"/>
      <c r="V12" s="91"/>
      <c r="W12" s="20"/>
      <c r="X12" s="91"/>
      <c r="Y12" s="20"/>
      <c r="Z12" s="91"/>
      <c r="AA12" s="20"/>
      <c r="AB12" s="91"/>
      <c r="AC12" s="20"/>
      <c r="AD12" s="91"/>
      <c r="AE12" s="118"/>
      <c r="AF12" s="118"/>
      <c r="AG12" s="118"/>
      <c r="AH12" s="91"/>
      <c r="AI12" s="20"/>
      <c r="AJ12" s="91"/>
      <c r="AK12" s="6"/>
    </row>
    <row r="13" spans="1:37" ht="27.2" customHeight="1" x14ac:dyDescent="0.2">
      <c r="A13" s="12">
        <v>7</v>
      </c>
      <c r="B13" s="78" t="s">
        <v>198</v>
      </c>
      <c r="C13" s="91">
        <v>66523</v>
      </c>
      <c r="D13" s="245">
        <f t="shared" si="0"/>
        <v>7.9807711918189987</v>
      </c>
      <c r="E13" s="91">
        <v>51453</v>
      </c>
      <c r="F13" s="245">
        <f t="shared" si="1"/>
        <v>5.7295796103444898</v>
      </c>
      <c r="G13" s="267">
        <f t="shared" si="2"/>
        <v>-22.653818979901686</v>
      </c>
      <c r="H13" s="91">
        <v>61410</v>
      </c>
      <c r="I13" s="91">
        <v>46539</v>
      </c>
      <c r="J13" s="267">
        <f t="shared" si="3"/>
        <v>-24.215925744992674</v>
      </c>
      <c r="K13" s="273">
        <f t="shared" si="4"/>
        <v>92.313936533229111</v>
      </c>
      <c r="L13" s="267">
        <f t="shared" si="5"/>
        <v>90.449536470176668</v>
      </c>
      <c r="M13" s="20">
        <v>22770</v>
      </c>
      <c r="N13" s="91">
        <v>17262</v>
      </c>
      <c r="O13" s="20">
        <v>932</v>
      </c>
      <c r="P13" s="91">
        <v>554</v>
      </c>
      <c r="Q13" s="20">
        <v>21838</v>
      </c>
      <c r="R13" s="91">
        <v>16708</v>
      </c>
      <c r="S13" s="20"/>
      <c r="T13" s="91"/>
      <c r="U13" s="20"/>
      <c r="V13" s="91"/>
      <c r="W13" s="20"/>
      <c r="X13" s="91"/>
      <c r="Y13" s="20"/>
      <c r="Z13" s="91"/>
      <c r="AA13" s="20"/>
      <c r="AB13" s="91"/>
      <c r="AC13" s="20"/>
      <c r="AD13" s="91"/>
      <c r="AE13" s="118"/>
      <c r="AF13" s="118"/>
      <c r="AG13" s="118"/>
      <c r="AH13" s="91"/>
      <c r="AI13" s="20"/>
      <c r="AJ13" s="91"/>
      <c r="AK13" s="6"/>
    </row>
    <row r="14" spans="1:37" ht="17.45" customHeight="1" x14ac:dyDescent="0.2">
      <c r="A14" s="12">
        <v>8</v>
      </c>
      <c r="B14" s="78" t="s">
        <v>199</v>
      </c>
      <c r="C14" s="91">
        <v>4</v>
      </c>
      <c r="D14" s="245">
        <f t="shared" si="0"/>
        <v>4.7988041380088084E-4</v>
      </c>
      <c r="E14" s="91">
        <v>3</v>
      </c>
      <c r="F14" s="245">
        <f t="shared" si="1"/>
        <v>3.3406679554221267E-4</v>
      </c>
      <c r="G14" s="267">
        <f t="shared" si="2"/>
        <v>-25</v>
      </c>
      <c r="H14" s="91">
        <v>3</v>
      </c>
      <c r="I14" s="91">
        <v>3</v>
      </c>
      <c r="J14" s="267">
        <f t="shared" si="3"/>
        <v>0</v>
      </c>
      <c r="K14" s="273">
        <f t="shared" si="4"/>
        <v>75</v>
      </c>
      <c r="L14" s="267">
        <f t="shared" si="5"/>
        <v>100</v>
      </c>
      <c r="M14" s="20">
        <v>1</v>
      </c>
      <c r="N14" s="91">
        <v>2</v>
      </c>
      <c r="O14" s="20"/>
      <c r="P14" s="91"/>
      <c r="Q14" s="20">
        <v>1</v>
      </c>
      <c r="R14" s="91">
        <v>2</v>
      </c>
      <c r="S14" s="20"/>
      <c r="T14" s="91"/>
      <c r="U14" s="20"/>
      <c r="V14" s="91"/>
      <c r="W14" s="20"/>
      <c r="X14" s="91"/>
      <c r="Y14" s="20"/>
      <c r="Z14" s="91"/>
      <c r="AA14" s="20"/>
      <c r="AB14" s="91"/>
      <c r="AC14" s="20"/>
      <c r="AD14" s="91"/>
      <c r="AE14" s="118"/>
      <c r="AF14" s="118"/>
      <c r="AG14" s="118"/>
      <c r="AH14" s="91"/>
      <c r="AI14" s="20"/>
      <c r="AJ14" s="91"/>
      <c r="AK14" s="6"/>
    </row>
    <row r="15" spans="1:37" ht="17.45" customHeight="1" x14ac:dyDescent="0.2">
      <c r="A15" s="12">
        <v>9</v>
      </c>
      <c r="B15" s="78" t="s">
        <v>200</v>
      </c>
      <c r="C15" s="91">
        <v>11448</v>
      </c>
      <c r="D15" s="245">
        <f t="shared" si="0"/>
        <v>1.3734177442981208</v>
      </c>
      <c r="E15" s="91">
        <v>8638</v>
      </c>
      <c r="F15" s="245">
        <f t="shared" si="1"/>
        <v>0.96188965996454434</v>
      </c>
      <c r="G15" s="267">
        <f t="shared" si="2"/>
        <v>-24.545772187281628</v>
      </c>
      <c r="H15" s="20">
        <v>10736</v>
      </c>
      <c r="I15" s="91">
        <v>7638</v>
      </c>
      <c r="J15" s="267">
        <f t="shared" si="3"/>
        <v>-28.856184798807746</v>
      </c>
      <c r="K15" s="273">
        <f t="shared" si="4"/>
        <v>93.780573025856043</v>
      </c>
      <c r="L15" s="267">
        <f t="shared" si="5"/>
        <v>88.423246121787443</v>
      </c>
      <c r="M15" s="20">
        <v>4682</v>
      </c>
      <c r="N15" s="91">
        <v>4583</v>
      </c>
      <c r="O15" s="20"/>
      <c r="P15" s="91"/>
      <c r="Q15" s="20">
        <v>4682</v>
      </c>
      <c r="R15" s="91">
        <v>4583</v>
      </c>
      <c r="S15" s="20"/>
      <c r="T15" s="91"/>
      <c r="U15" s="20"/>
      <c r="V15" s="91"/>
      <c r="W15" s="20"/>
      <c r="X15" s="91"/>
      <c r="Y15" s="20"/>
      <c r="Z15" s="91"/>
      <c r="AA15" s="20"/>
      <c r="AB15" s="91"/>
      <c r="AC15" s="20"/>
      <c r="AD15" s="91"/>
      <c r="AE15" s="118"/>
      <c r="AF15" s="118"/>
      <c r="AG15" s="118"/>
      <c r="AH15" s="91"/>
      <c r="AI15" s="20"/>
      <c r="AJ15" s="91"/>
      <c r="AK15" s="6"/>
    </row>
    <row r="16" spans="1:37" ht="17.45" customHeight="1" x14ac:dyDescent="0.2">
      <c r="A16" s="12">
        <v>10</v>
      </c>
      <c r="B16" s="78" t="s">
        <v>201</v>
      </c>
      <c r="C16" s="20">
        <v>25401</v>
      </c>
      <c r="D16" s="245">
        <f t="shared" si="0"/>
        <v>3.0473605977390434</v>
      </c>
      <c r="E16" s="91">
        <v>25207</v>
      </c>
      <c r="F16" s="245">
        <f t="shared" si="1"/>
        <v>2.8069405717441849</v>
      </c>
      <c r="G16" s="267">
        <f t="shared" si="2"/>
        <v>-0.76374945868272448</v>
      </c>
      <c r="H16" s="20">
        <v>24523</v>
      </c>
      <c r="I16" s="91">
        <v>24380</v>
      </c>
      <c r="J16" s="267">
        <f t="shared" si="3"/>
        <v>-0.5831260449374156</v>
      </c>
      <c r="K16" s="273">
        <f t="shared" si="4"/>
        <v>96.543443171528679</v>
      </c>
      <c r="L16" s="267">
        <f t="shared" si="5"/>
        <v>96.71916531122308</v>
      </c>
      <c r="M16" s="20">
        <v>18101</v>
      </c>
      <c r="N16" s="91">
        <v>18670</v>
      </c>
      <c r="O16" s="20"/>
      <c r="P16" s="91">
        <v>14</v>
      </c>
      <c r="Q16" s="20">
        <v>16755</v>
      </c>
      <c r="R16" s="91">
        <v>17680</v>
      </c>
      <c r="S16" s="20"/>
      <c r="T16" s="91"/>
      <c r="U16" s="20"/>
      <c r="V16" s="91"/>
      <c r="W16" s="20"/>
      <c r="X16" s="91"/>
      <c r="Y16" s="20"/>
      <c r="Z16" s="91"/>
      <c r="AA16" s="20"/>
      <c r="AB16" s="91"/>
      <c r="AC16" s="20"/>
      <c r="AD16" s="91"/>
      <c r="AE16" s="118"/>
      <c r="AF16" s="118">
        <v>1</v>
      </c>
      <c r="AG16" s="118">
        <v>1346</v>
      </c>
      <c r="AH16" s="91">
        <v>975</v>
      </c>
      <c r="AI16" s="20"/>
      <c r="AJ16" s="91"/>
      <c r="AK16" s="6"/>
    </row>
    <row r="17" spans="1:37" ht="17.45" customHeight="1" x14ac:dyDescent="0.2">
      <c r="A17" s="12">
        <v>11</v>
      </c>
      <c r="B17" s="78" t="s">
        <v>202</v>
      </c>
      <c r="C17" s="20">
        <v>257893</v>
      </c>
      <c r="D17" s="245">
        <f t="shared" si="0"/>
        <v>30.939449889087641</v>
      </c>
      <c r="E17" s="91">
        <v>257528</v>
      </c>
      <c r="F17" s="245">
        <f t="shared" si="1"/>
        <v>28.677184574131648</v>
      </c>
      <c r="G17" s="267">
        <f t="shared" si="2"/>
        <v>-0.14153156541667045</v>
      </c>
      <c r="H17" s="20">
        <v>243268</v>
      </c>
      <c r="I17" s="91">
        <v>241192</v>
      </c>
      <c r="J17" s="267">
        <f t="shared" si="3"/>
        <v>-0.85337981156584419</v>
      </c>
      <c r="K17" s="273">
        <f t="shared" si="4"/>
        <v>94.329043440496633</v>
      </c>
      <c r="L17" s="267">
        <f t="shared" si="5"/>
        <v>93.656612096548727</v>
      </c>
      <c r="M17" s="20">
        <v>105333</v>
      </c>
      <c r="N17" s="91">
        <v>112892</v>
      </c>
      <c r="O17" s="20">
        <v>12212</v>
      </c>
      <c r="P17" s="91">
        <v>12022</v>
      </c>
      <c r="Q17" s="20">
        <v>76442</v>
      </c>
      <c r="R17" s="91">
        <v>88276</v>
      </c>
      <c r="S17" s="20"/>
      <c r="T17" s="91"/>
      <c r="U17" s="20"/>
      <c r="V17" s="91"/>
      <c r="W17" s="20"/>
      <c r="X17" s="91"/>
      <c r="Y17" s="20">
        <v>6027</v>
      </c>
      <c r="Z17" s="91">
        <v>6385</v>
      </c>
      <c r="AA17" s="20">
        <v>7971</v>
      </c>
      <c r="AB17" s="91">
        <v>3837</v>
      </c>
      <c r="AC17" s="20">
        <v>14</v>
      </c>
      <c r="AD17" s="91">
        <v>14</v>
      </c>
      <c r="AE17" s="118">
        <v>2666</v>
      </c>
      <c r="AF17" s="118">
        <v>2357</v>
      </c>
      <c r="AG17" s="118"/>
      <c r="AH17" s="91"/>
      <c r="AI17" s="20"/>
      <c r="AJ17" s="91"/>
      <c r="AK17" s="6"/>
    </row>
    <row r="18" spans="1:37" ht="18.2" customHeight="1" x14ac:dyDescent="0.2">
      <c r="A18" s="12">
        <v>12</v>
      </c>
      <c r="B18" s="78" t="s">
        <v>203</v>
      </c>
      <c r="C18" s="20">
        <v>95425</v>
      </c>
      <c r="D18" s="245">
        <f t="shared" si="0"/>
        <v>11.448147121737263</v>
      </c>
      <c r="E18" s="91">
        <v>81305</v>
      </c>
      <c r="F18" s="245">
        <f t="shared" si="1"/>
        <v>9.0537669371865341</v>
      </c>
      <c r="G18" s="267">
        <f t="shared" si="2"/>
        <v>-14.796960964107939</v>
      </c>
      <c r="H18" s="20">
        <v>90474</v>
      </c>
      <c r="I18" s="91">
        <v>75545</v>
      </c>
      <c r="J18" s="267">
        <f t="shared" si="3"/>
        <v>-16.500873179034855</v>
      </c>
      <c r="K18" s="273">
        <f t="shared" si="4"/>
        <v>94.811632171862712</v>
      </c>
      <c r="L18" s="267">
        <f t="shared" si="5"/>
        <v>92.915564848410298</v>
      </c>
      <c r="M18" s="20">
        <v>29123</v>
      </c>
      <c r="N18" s="91">
        <v>28720</v>
      </c>
      <c r="O18" s="20">
        <v>271</v>
      </c>
      <c r="P18" s="91">
        <v>147</v>
      </c>
      <c r="Q18" s="20">
        <v>26436</v>
      </c>
      <c r="R18" s="91">
        <v>26341</v>
      </c>
      <c r="S18" s="20"/>
      <c r="T18" s="91"/>
      <c r="U18" s="20"/>
      <c r="V18" s="91"/>
      <c r="W18" s="20"/>
      <c r="X18" s="91"/>
      <c r="Y18" s="20">
        <v>211</v>
      </c>
      <c r="Z18" s="91">
        <v>224</v>
      </c>
      <c r="AA18" s="20"/>
      <c r="AB18" s="91"/>
      <c r="AC18" s="20">
        <v>18</v>
      </c>
      <c r="AD18" s="91">
        <v>17</v>
      </c>
      <c r="AE18" s="118">
        <v>2187</v>
      </c>
      <c r="AF18" s="118">
        <v>1991</v>
      </c>
      <c r="AG18" s="118"/>
      <c r="AH18" s="91"/>
      <c r="AI18" s="20"/>
      <c r="AJ18" s="91"/>
      <c r="AK18" s="6"/>
    </row>
    <row r="19" spans="1:37" ht="30.95" customHeight="1" x14ac:dyDescent="0.2">
      <c r="A19" s="12">
        <v>13</v>
      </c>
      <c r="B19" s="78" t="s">
        <v>204</v>
      </c>
      <c r="C19" s="20">
        <v>3817</v>
      </c>
      <c r="D19" s="245">
        <f t="shared" si="0"/>
        <v>0.45792588486949054</v>
      </c>
      <c r="E19" s="91">
        <v>2537</v>
      </c>
      <c r="F19" s="245">
        <f t="shared" si="1"/>
        <v>0.28250915343019783</v>
      </c>
      <c r="G19" s="267">
        <f t="shared" si="2"/>
        <v>-33.534189153785704</v>
      </c>
      <c r="H19" s="20">
        <v>3556</v>
      </c>
      <c r="I19" s="91">
        <v>2071</v>
      </c>
      <c r="J19" s="267">
        <f t="shared" si="3"/>
        <v>-41.760404949381325</v>
      </c>
      <c r="K19" s="273">
        <f t="shared" si="4"/>
        <v>93.162169242860884</v>
      </c>
      <c r="L19" s="267">
        <f t="shared" si="5"/>
        <v>81.631848640126137</v>
      </c>
      <c r="M19" s="20">
        <v>851</v>
      </c>
      <c r="N19" s="91">
        <v>617</v>
      </c>
      <c r="O19" s="20"/>
      <c r="P19" s="91"/>
      <c r="Q19" s="20">
        <v>851</v>
      </c>
      <c r="R19" s="91">
        <v>617</v>
      </c>
      <c r="S19" s="20"/>
      <c r="T19" s="91"/>
      <c r="U19" s="20"/>
      <c r="V19" s="91"/>
      <c r="W19" s="20"/>
      <c r="X19" s="91"/>
      <c r="Y19" s="20"/>
      <c r="Z19" s="91"/>
      <c r="AA19" s="20"/>
      <c r="AB19" s="91"/>
      <c r="AC19" s="20"/>
      <c r="AD19" s="91"/>
      <c r="AE19" s="118"/>
      <c r="AF19" s="118"/>
      <c r="AG19" s="118"/>
      <c r="AH19" s="91"/>
      <c r="AI19" s="20"/>
      <c r="AJ19" s="91"/>
      <c r="AK19" s="6"/>
    </row>
    <row r="20" spans="1:37" ht="20.45" customHeight="1" x14ac:dyDescent="0.2">
      <c r="A20" s="12">
        <v>14</v>
      </c>
      <c r="B20" s="78" t="s">
        <v>205</v>
      </c>
      <c r="C20" s="20">
        <v>9364</v>
      </c>
      <c r="D20" s="245">
        <f t="shared" si="0"/>
        <v>1.1234000487078619</v>
      </c>
      <c r="E20" s="91">
        <v>13099</v>
      </c>
      <c r="F20" s="245">
        <f t="shared" si="1"/>
        <v>1.4586469849358146</v>
      </c>
      <c r="G20" s="267">
        <f t="shared" si="2"/>
        <v>39.88680051260144</v>
      </c>
      <c r="H20" s="20">
        <v>8187</v>
      </c>
      <c r="I20" s="91">
        <v>11745</v>
      </c>
      <c r="J20" s="267">
        <f t="shared" si="3"/>
        <v>43.459142543056061</v>
      </c>
      <c r="K20" s="273">
        <f t="shared" si="4"/>
        <v>87.430585219991457</v>
      </c>
      <c r="L20" s="267">
        <f t="shared" si="5"/>
        <v>89.663333078860987</v>
      </c>
      <c r="M20" s="20">
        <v>6312</v>
      </c>
      <c r="N20" s="91">
        <v>9722</v>
      </c>
      <c r="O20" s="20">
        <v>6</v>
      </c>
      <c r="P20" s="91">
        <v>2</v>
      </c>
      <c r="Q20" s="20">
        <v>5661</v>
      </c>
      <c r="R20" s="91">
        <v>8135</v>
      </c>
      <c r="S20" s="20"/>
      <c r="T20" s="91">
        <v>2</v>
      </c>
      <c r="U20" s="20">
        <v>645</v>
      </c>
      <c r="V20" s="91">
        <v>1583</v>
      </c>
      <c r="W20" s="20"/>
      <c r="X20" s="91"/>
      <c r="Y20" s="20"/>
      <c r="Z20" s="91"/>
      <c r="AA20" s="20"/>
      <c r="AB20" s="91"/>
      <c r="AC20" s="20"/>
      <c r="AD20" s="91"/>
      <c r="AE20" s="118"/>
      <c r="AF20" s="118"/>
      <c r="AG20" s="118"/>
      <c r="AH20" s="91"/>
      <c r="AI20" s="20"/>
      <c r="AJ20" s="91"/>
      <c r="AK20" s="6"/>
    </row>
    <row r="21" spans="1:37" ht="18.2" customHeight="1" x14ac:dyDescent="0.2">
      <c r="A21" s="12">
        <v>15</v>
      </c>
      <c r="B21" s="78" t="s">
        <v>206</v>
      </c>
      <c r="C21" s="20"/>
      <c r="D21" s="245"/>
      <c r="E21" s="91"/>
      <c r="F21" s="20"/>
      <c r="G21" s="20"/>
      <c r="H21" s="20"/>
      <c r="I21" s="91"/>
      <c r="J21" s="267"/>
      <c r="K21" s="273"/>
      <c r="L21" s="267"/>
      <c r="M21" s="20"/>
      <c r="N21" s="91"/>
      <c r="O21" s="20"/>
      <c r="P21" s="91"/>
      <c r="Q21" s="20"/>
      <c r="R21" s="91"/>
      <c r="S21" s="20"/>
      <c r="T21" s="91"/>
      <c r="U21" s="20"/>
      <c r="V21" s="91"/>
      <c r="W21" s="20"/>
      <c r="X21" s="91"/>
      <c r="Y21" s="20"/>
      <c r="Z21" s="91"/>
      <c r="AA21" s="20"/>
      <c r="AB21" s="91"/>
      <c r="AC21" s="20"/>
      <c r="AD21" s="91"/>
      <c r="AE21" s="20"/>
      <c r="AF21" s="91"/>
      <c r="AG21" s="20"/>
      <c r="AH21" s="91"/>
      <c r="AI21" s="20"/>
      <c r="AJ21" s="91"/>
      <c r="AK21" s="6"/>
    </row>
    <row r="22" spans="1:37" s="272" customFormat="1" x14ac:dyDescent="0.2">
      <c r="A22" s="263"/>
      <c r="B22" s="269" t="s">
        <v>126</v>
      </c>
      <c r="C22" s="240">
        <f>SUM(C7:C21)</f>
        <v>833541</v>
      </c>
      <c r="D22" s="172" t="s">
        <v>130</v>
      </c>
      <c r="E22" s="240">
        <f>SUM(E7:E21)</f>
        <v>898024</v>
      </c>
      <c r="F22" s="172" t="s">
        <v>130</v>
      </c>
      <c r="G22" s="270">
        <f>E22/C22*100-100</f>
        <v>7.7360321807805406</v>
      </c>
      <c r="H22" s="242">
        <f>SUM(H7:H21)</f>
        <v>773659</v>
      </c>
      <c r="I22" s="242">
        <f>SUM(I7:I21)</f>
        <v>823273</v>
      </c>
      <c r="J22" s="270">
        <f>I22/H22*100-100</f>
        <v>6.4129028422082541</v>
      </c>
      <c r="K22" s="274">
        <f>H22/C22*100</f>
        <v>92.815950265193919</v>
      </c>
      <c r="L22" s="270">
        <f>I22/E22*100</f>
        <v>91.676057655474679</v>
      </c>
      <c r="M22" s="240">
        <f t="shared" ref="M22:AJ22" si="6">SUM(M7:M21)</f>
        <v>406509</v>
      </c>
      <c r="N22" s="240">
        <f t="shared" si="6"/>
        <v>433097</v>
      </c>
      <c r="O22" s="240">
        <f t="shared" si="6"/>
        <v>13492</v>
      </c>
      <c r="P22" s="240">
        <f t="shared" si="6"/>
        <v>12868</v>
      </c>
      <c r="Q22" s="240">
        <f t="shared" si="6"/>
        <v>368257</v>
      </c>
      <c r="R22" s="240">
        <f t="shared" si="6"/>
        <v>398619</v>
      </c>
      <c r="S22" s="240">
        <f t="shared" si="6"/>
        <v>1</v>
      </c>
      <c r="T22" s="240">
        <f t="shared" si="6"/>
        <v>6</v>
      </c>
      <c r="U22" s="240">
        <f t="shared" si="6"/>
        <v>645</v>
      </c>
      <c r="V22" s="240">
        <f t="shared" si="6"/>
        <v>1583</v>
      </c>
      <c r="W22" s="240">
        <f t="shared" si="6"/>
        <v>2831</v>
      </c>
      <c r="X22" s="240">
        <f t="shared" si="6"/>
        <v>3426</v>
      </c>
      <c r="Y22" s="240">
        <f t="shared" si="6"/>
        <v>6590</v>
      </c>
      <c r="Z22" s="240">
        <f t="shared" si="6"/>
        <v>7031</v>
      </c>
      <c r="AA22" s="240">
        <f t="shared" si="6"/>
        <v>7971</v>
      </c>
      <c r="AB22" s="240">
        <f t="shared" si="6"/>
        <v>3837</v>
      </c>
      <c r="AC22" s="240">
        <f t="shared" si="6"/>
        <v>32</v>
      </c>
      <c r="AD22" s="240">
        <f t="shared" si="6"/>
        <v>35</v>
      </c>
      <c r="AE22" s="240">
        <f t="shared" si="6"/>
        <v>5343</v>
      </c>
      <c r="AF22" s="240">
        <f t="shared" si="6"/>
        <v>4714</v>
      </c>
      <c r="AG22" s="240">
        <f t="shared" si="6"/>
        <v>1346</v>
      </c>
      <c r="AH22" s="240">
        <f t="shared" si="6"/>
        <v>975</v>
      </c>
      <c r="AI22" s="240">
        <f t="shared" si="6"/>
        <v>0</v>
      </c>
      <c r="AJ22" s="240">
        <f t="shared" si="6"/>
        <v>0</v>
      </c>
      <c r="AK22" s="271"/>
    </row>
    <row r="23" spans="1:37" x14ac:dyDescent="0.2">
      <c r="A23" s="94"/>
      <c r="B23" s="94"/>
      <c r="C23" s="94"/>
      <c r="D23" s="94"/>
      <c r="E23" s="94"/>
      <c r="F23" s="94"/>
      <c r="G23" s="95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7"/>
    </row>
  </sheetData>
  <mergeCells count="20">
    <mergeCell ref="AI1:AJ1"/>
    <mergeCell ref="AE4:AF4"/>
    <mergeCell ref="M1:N1"/>
    <mergeCell ref="A2:N2"/>
    <mergeCell ref="A4:A5"/>
    <mergeCell ref="B4:B5"/>
    <mergeCell ref="C4:G4"/>
    <mergeCell ref="H4:J4"/>
    <mergeCell ref="K4:L4"/>
    <mergeCell ref="M4:N4"/>
    <mergeCell ref="AG4:AH4"/>
    <mergeCell ref="AI4:AJ4"/>
    <mergeCell ref="O4:P4"/>
    <mergeCell ref="Q4:R4"/>
    <mergeCell ref="S4:T4"/>
    <mergeCell ref="U4:V4"/>
    <mergeCell ref="W4:X4"/>
    <mergeCell ref="Y4:Z4"/>
    <mergeCell ref="AA4:AB4"/>
    <mergeCell ref="AC4:AD4"/>
  </mergeCells>
  <pageMargins left="0.11811023622047245" right="0.11811023622047245" top="0.35433070866141736" bottom="0.15748031496062992" header="0.31496062992125984" footer="0.31496062992125984"/>
  <pageSetup paperSize="9" scale="90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6"/>
  <sheetViews>
    <sheetView topLeftCell="D31" zoomScaleNormal="100" workbookViewId="0">
      <selection activeCell="R22" sqref="R22"/>
    </sheetView>
  </sheetViews>
  <sheetFormatPr defaultRowHeight="12.75" x14ac:dyDescent="0.2"/>
  <cols>
    <col min="1" max="1" width="2.7109375" hidden="1" customWidth="1"/>
    <col min="2" max="2" width="4" customWidth="1"/>
    <col min="3" max="3" width="6.5703125" customWidth="1"/>
    <col min="4" max="4" width="20.5703125" customWidth="1"/>
    <col min="5" max="5" width="37.5703125" customWidth="1"/>
    <col min="6" max="6" width="9.42578125" customWidth="1"/>
    <col min="7" max="7" width="7.85546875" customWidth="1"/>
    <col min="8" max="8" width="6.7109375" customWidth="1"/>
    <col min="9" max="9" width="8" customWidth="1"/>
    <col min="10" max="11" width="8.42578125" customWidth="1"/>
    <col min="12" max="12" width="9.28515625" customWidth="1"/>
  </cols>
  <sheetData>
    <row r="1" spans="1:12" ht="12.95" customHeight="1" x14ac:dyDescent="0.2">
      <c r="J1" s="344" t="s">
        <v>270</v>
      </c>
      <c r="K1" s="344"/>
    </row>
    <row r="2" spans="1:12" ht="31.7" customHeight="1" x14ac:dyDescent="0.25">
      <c r="B2" s="342" t="s">
        <v>12</v>
      </c>
      <c r="C2" s="342"/>
      <c r="D2" s="342"/>
      <c r="E2" s="342"/>
      <c r="F2" s="342"/>
      <c r="G2" s="342"/>
      <c r="H2" s="342"/>
      <c r="I2" s="342"/>
      <c r="J2" s="342"/>
      <c r="K2" s="342"/>
      <c r="L2" s="102"/>
    </row>
    <row r="3" spans="1:12" ht="0.75" customHeight="1" x14ac:dyDescent="0.2">
      <c r="B3" s="99"/>
      <c r="C3" s="99"/>
      <c r="D3" s="99"/>
      <c r="E3" s="99"/>
      <c r="F3" s="99"/>
      <c r="G3" s="99"/>
      <c r="H3" s="99"/>
      <c r="I3" s="99"/>
      <c r="J3" s="99"/>
      <c r="K3" s="99"/>
      <c r="L3" s="102"/>
    </row>
    <row r="4" spans="1:12" ht="23.45" customHeight="1" x14ac:dyDescent="0.2">
      <c r="A4" s="98"/>
      <c r="B4" s="337" t="s">
        <v>27</v>
      </c>
      <c r="C4" s="394" t="s">
        <v>459</v>
      </c>
      <c r="D4" s="394"/>
      <c r="E4" s="394"/>
      <c r="F4" s="362" t="s">
        <v>264</v>
      </c>
      <c r="G4" s="363"/>
      <c r="H4" s="363"/>
      <c r="I4" s="363"/>
      <c r="J4" s="363"/>
      <c r="K4" s="364"/>
      <c r="L4" s="6"/>
    </row>
    <row r="5" spans="1:12" ht="15.95" customHeight="1" x14ac:dyDescent="0.2">
      <c r="A5" s="98"/>
      <c r="B5" s="337"/>
      <c r="C5" s="394"/>
      <c r="D5" s="394"/>
      <c r="E5" s="394"/>
      <c r="F5" s="362" t="s">
        <v>265</v>
      </c>
      <c r="G5" s="363"/>
      <c r="H5" s="363"/>
      <c r="I5" s="363"/>
      <c r="J5" s="363"/>
      <c r="K5" s="364"/>
      <c r="L5" s="6"/>
    </row>
    <row r="6" spans="1:12" ht="23.45" customHeight="1" x14ac:dyDescent="0.2">
      <c r="A6" s="98"/>
      <c r="B6" s="337"/>
      <c r="C6" s="394"/>
      <c r="D6" s="394"/>
      <c r="E6" s="394"/>
      <c r="F6" s="13" t="s">
        <v>41</v>
      </c>
      <c r="G6" s="101" t="s">
        <v>267</v>
      </c>
      <c r="H6" s="101" t="s">
        <v>268</v>
      </c>
      <c r="I6" s="101" t="s">
        <v>269</v>
      </c>
      <c r="J6" s="101" t="s">
        <v>271</v>
      </c>
      <c r="K6" s="101" t="s">
        <v>273</v>
      </c>
      <c r="L6" s="6"/>
    </row>
    <row r="7" spans="1:12" ht="22.7" customHeight="1" x14ac:dyDescent="0.2">
      <c r="A7" s="98"/>
      <c r="B7" s="337"/>
      <c r="C7" s="394"/>
      <c r="D7" s="394"/>
      <c r="E7" s="394"/>
      <c r="F7" s="11" t="s">
        <v>266</v>
      </c>
      <c r="G7" s="11">
        <v>149</v>
      </c>
      <c r="H7" s="11">
        <v>161</v>
      </c>
      <c r="I7" s="179" t="s">
        <v>457</v>
      </c>
      <c r="J7" s="11" t="s">
        <v>272</v>
      </c>
      <c r="K7" s="11" t="s">
        <v>274</v>
      </c>
      <c r="L7" s="6"/>
    </row>
    <row r="8" spans="1:12" ht="15.95" customHeight="1" x14ac:dyDescent="0.2">
      <c r="A8" s="98"/>
      <c r="B8" s="27">
        <v>1</v>
      </c>
      <c r="C8" s="384" t="s">
        <v>220</v>
      </c>
      <c r="D8" s="385"/>
      <c r="E8" s="386"/>
      <c r="F8" s="242">
        <v>215440</v>
      </c>
      <c r="G8" s="242">
        <v>154</v>
      </c>
      <c r="H8" s="242">
        <v>14</v>
      </c>
      <c r="I8" s="242">
        <v>1140</v>
      </c>
      <c r="J8" s="242">
        <v>24498</v>
      </c>
      <c r="K8" s="242">
        <v>7127</v>
      </c>
      <c r="L8" s="6"/>
    </row>
    <row r="9" spans="1:12" ht="17.45" customHeight="1" x14ac:dyDescent="0.2">
      <c r="A9" s="98"/>
      <c r="B9" s="27">
        <v>2</v>
      </c>
      <c r="C9" s="381" t="s">
        <v>221</v>
      </c>
      <c r="D9" s="382"/>
      <c r="E9" s="383"/>
      <c r="F9" s="248">
        <v>121742</v>
      </c>
      <c r="G9" s="248">
        <v>51</v>
      </c>
      <c r="H9" s="248">
        <v>8</v>
      </c>
      <c r="I9" s="248">
        <v>198</v>
      </c>
      <c r="J9" s="248">
        <v>15312</v>
      </c>
      <c r="K9" s="248">
        <v>2861</v>
      </c>
      <c r="L9" s="6"/>
    </row>
    <row r="10" spans="1:12" ht="15.75" x14ac:dyDescent="0.2">
      <c r="A10" s="98"/>
      <c r="B10" s="27">
        <v>3</v>
      </c>
      <c r="C10" s="384" t="s">
        <v>222</v>
      </c>
      <c r="D10" s="385"/>
      <c r="E10" s="386"/>
      <c r="F10" s="242">
        <v>241613</v>
      </c>
      <c r="G10" s="242">
        <v>255</v>
      </c>
      <c r="H10" s="242">
        <v>15</v>
      </c>
      <c r="I10" s="242">
        <v>1268</v>
      </c>
      <c r="J10" s="242">
        <v>26300</v>
      </c>
      <c r="K10" s="242">
        <v>9030</v>
      </c>
      <c r="L10" s="6"/>
    </row>
    <row r="11" spans="1:12" ht="25.7" customHeight="1" x14ac:dyDescent="0.2">
      <c r="A11" s="98"/>
      <c r="B11" s="27">
        <v>4</v>
      </c>
      <c r="C11" s="395" t="s">
        <v>223</v>
      </c>
      <c r="D11" s="396"/>
      <c r="E11" s="397"/>
      <c r="F11" s="248">
        <v>3556</v>
      </c>
      <c r="G11" s="248">
        <v>40</v>
      </c>
      <c r="H11" s="248"/>
      <c r="I11" s="248">
        <v>72</v>
      </c>
      <c r="J11" s="248">
        <v>725</v>
      </c>
      <c r="K11" s="248">
        <v>154</v>
      </c>
      <c r="L11" s="6"/>
    </row>
    <row r="12" spans="1:12" ht="15.75" x14ac:dyDescent="0.2">
      <c r="A12" s="98"/>
      <c r="B12" s="27">
        <v>5</v>
      </c>
      <c r="C12" s="384" t="s">
        <v>224</v>
      </c>
      <c r="D12" s="385"/>
      <c r="E12" s="386"/>
      <c r="F12" s="242">
        <v>112971</v>
      </c>
      <c r="G12" s="242">
        <v>32</v>
      </c>
      <c r="H12" s="242">
        <v>7</v>
      </c>
      <c r="I12" s="242">
        <v>118</v>
      </c>
      <c r="J12" s="242">
        <v>14992</v>
      </c>
      <c r="K12" s="242">
        <v>2076</v>
      </c>
      <c r="L12" s="6"/>
    </row>
    <row r="13" spans="1:12" ht="18.2" customHeight="1" x14ac:dyDescent="0.2">
      <c r="A13" s="98"/>
      <c r="B13" s="27">
        <v>6</v>
      </c>
      <c r="C13" s="381" t="s">
        <v>225</v>
      </c>
      <c r="D13" s="382"/>
      <c r="E13" s="383"/>
      <c r="F13" s="248">
        <v>74980</v>
      </c>
      <c r="G13" s="248">
        <v>25</v>
      </c>
      <c r="H13" s="248">
        <v>5</v>
      </c>
      <c r="I13" s="248">
        <v>35</v>
      </c>
      <c r="J13" s="248">
        <v>11401</v>
      </c>
      <c r="K13" s="248">
        <v>1221</v>
      </c>
      <c r="L13" s="6"/>
    </row>
    <row r="14" spans="1:12" ht="18.95" customHeight="1" x14ac:dyDescent="0.2">
      <c r="A14" s="98"/>
      <c r="B14" s="27">
        <v>7</v>
      </c>
      <c r="C14" s="388" t="s">
        <v>226</v>
      </c>
      <c r="D14" s="389"/>
      <c r="E14" s="16" t="s">
        <v>255</v>
      </c>
      <c r="F14" s="248">
        <v>30599</v>
      </c>
      <c r="G14" s="248">
        <v>21</v>
      </c>
      <c r="H14" s="248">
        <v>1</v>
      </c>
      <c r="I14" s="248">
        <v>2</v>
      </c>
      <c r="J14" s="248">
        <v>26</v>
      </c>
      <c r="K14" s="248">
        <v>20</v>
      </c>
      <c r="L14" s="6"/>
    </row>
    <row r="15" spans="1:12" ht="18.95" customHeight="1" x14ac:dyDescent="0.2">
      <c r="A15" s="98"/>
      <c r="B15" s="27">
        <v>8</v>
      </c>
      <c r="C15" s="390"/>
      <c r="D15" s="391"/>
      <c r="E15" s="16" t="s">
        <v>256</v>
      </c>
      <c r="F15" s="248">
        <v>23313</v>
      </c>
      <c r="G15" s="248">
        <v>22</v>
      </c>
      <c r="H15" s="248"/>
      <c r="I15" s="248"/>
      <c r="J15" s="248">
        <v>17</v>
      </c>
      <c r="K15" s="248">
        <v>1</v>
      </c>
      <c r="L15" s="6"/>
    </row>
    <row r="16" spans="1:12" ht="18.95" customHeight="1" x14ac:dyDescent="0.2">
      <c r="A16" s="98"/>
      <c r="B16" s="27">
        <v>9</v>
      </c>
      <c r="C16" s="388" t="s">
        <v>227</v>
      </c>
      <c r="D16" s="389"/>
      <c r="E16" s="16" t="s">
        <v>257</v>
      </c>
      <c r="F16" s="248">
        <v>1578</v>
      </c>
      <c r="G16" s="248"/>
      <c r="H16" s="248"/>
      <c r="I16" s="248"/>
      <c r="J16" s="248">
        <v>19</v>
      </c>
      <c r="K16" s="248"/>
      <c r="L16" s="6"/>
    </row>
    <row r="17" spans="1:43" ht="18.95" customHeight="1" x14ac:dyDescent="0.2">
      <c r="A17" s="98"/>
      <c r="B17" s="27">
        <v>10</v>
      </c>
      <c r="C17" s="392"/>
      <c r="D17" s="393"/>
      <c r="E17" s="100" t="s">
        <v>258</v>
      </c>
      <c r="F17" s="264">
        <v>606</v>
      </c>
      <c r="G17" s="248"/>
      <c r="H17" s="248"/>
      <c r="I17" s="248"/>
      <c r="J17" s="248">
        <v>10</v>
      </c>
      <c r="K17" s="248"/>
      <c r="L17" s="6"/>
    </row>
    <row r="18" spans="1:43" ht="18.95" customHeight="1" x14ac:dyDescent="0.2">
      <c r="A18" s="98"/>
      <c r="B18" s="27">
        <v>11</v>
      </c>
      <c r="C18" s="390"/>
      <c r="D18" s="391"/>
      <c r="E18" s="16" t="s">
        <v>259</v>
      </c>
      <c r="F18" s="248">
        <v>52334</v>
      </c>
      <c r="G18" s="248">
        <v>43</v>
      </c>
      <c r="H18" s="248">
        <v>1</v>
      </c>
      <c r="I18" s="248">
        <v>2</v>
      </c>
      <c r="J18" s="248">
        <v>24</v>
      </c>
      <c r="K18" s="248">
        <v>21</v>
      </c>
      <c r="L18" s="6"/>
    </row>
    <row r="19" spans="1:43" ht="18.95" customHeight="1" x14ac:dyDescent="0.2">
      <c r="A19" s="98"/>
      <c r="B19" s="27">
        <v>12</v>
      </c>
      <c r="C19" s="407" t="s">
        <v>228</v>
      </c>
      <c r="D19" s="408"/>
      <c r="E19" s="17" t="s">
        <v>260</v>
      </c>
      <c r="F19" s="248">
        <v>1171</v>
      </c>
      <c r="G19" s="248"/>
      <c r="H19" s="248"/>
      <c r="I19" s="248"/>
      <c r="J19" s="248"/>
      <c r="K19" s="248"/>
      <c r="L19" s="6"/>
    </row>
    <row r="20" spans="1:43" ht="18.95" customHeight="1" x14ac:dyDescent="0.2">
      <c r="A20" s="98"/>
      <c r="B20" s="27">
        <v>13</v>
      </c>
      <c r="C20" s="409"/>
      <c r="D20" s="410"/>
      <c r="E20" s="16" t="s">
        <v>261</v>
      </c>
      <c r="F20" s="248">
        <v>9092</v>
      </c>
      <c r="G20" s="248">
        <v>30</v>
      </c>
      <c r="H20" s="248">
        <v>1</v>
      </c>
      <c r="I20" s="248">
        <v>2</v>
      </c>
      <c r="J20" s="248">
        <v>30</v>
      </c>
      <c r="K20" s="248">
        <v>4</v>
      </c>
      <c r="L20" s="6"/>
    </row>
    <row r="21" spans="1:43" ht="18.95" customHeight="1" x14ac:dyDescent="0.2">
      <c r="A21" s="98"/>
      <c r="B21" s="27">
        <v>14</v>
      </c>
      <c r="C21" s="411"/>
      <c r="D21" s="412"/>
      <c r="E21" s="16" t="s">
        <v>262</v>
      </c>
      <c r="F21" s="248">
        <v>43647</v>
      </c>
      <c r="G21" s="248">
        <v>11</v>
      </c>
      <c r="H21" s="248"/>
      <c r="I21" s="248"/>
      <c r="J21" s="248">
        <v>13</v>
      </c>
      <c r="K21" s="248">
        <v>17</v>
      </c>
      <c r="L21" s="6"/>
    </row>
    <row r="22" spans="1:43" ht="18.95" customHeight="1" x14ac:dyDescent="0.2">
      <c r="A22" s="98"/>
      <c r="B22" s="27">
        <v>15</v>
      </c>
      <c r="C22" s="413" t="s">
        <v>458</v>
      </c>
      <c r="D22" s="408"/>
      <c r="E22" s="167" t="s">
        <v>41</v>
      </c>
      <c r="F22" s="248">
        <v>4562711</v>
      </c>
      <c r="G22" s="248">
        <v>30</v>
      </c>
      <c r="H22" s="248"/>
      <c r="I22" s="248"/>
      <c r="J22" s="248">
        <v>189</v>
      </c>
      <c r="K22" s="248">
        <v>34906</v>
      </c>
      <c r="L22" s="6"/>
    </row>
    <row r="23" spans="1:43" ht="18.95" customHeight="1" x14ac:dyDescent="0.2">
      <c r="A23" s="98"/>
      <c r="B23" s="27">
        <v>16</v>
      </c>
      <c r="C23" s="411"/>
      <c r="D23" s="412"/>
      <c r="E23" s="167" t="s">
        <v>263</v>
      </c>
      <c r="F23" s="248">
        <v>2045801</v>
      </c>
      <c r="G23" s="248">
        <v>30</v>
      </c>
      <c r="H23" s="248"/>
      <c r="I23" s="248"/>
      <c r="J23" s="248">
        <v>168</v>
      </c>
      <c r="K23" s="248">
        <v>1514</v>
      </c>
      <c r="L23" s="6"/>
    </row>
    <row r="24" spans="1:43" ht="18.2" customHeight="1" x14ac:dyDescent="0.2">
      <c r="A24" s="98"/>
      <c r="B24" s="27">
        <v>17</v>
      </c>
      <c r="C24" s="398" t="s">
        <v>229</v>
      </c>
      <c r="D24" s="399"/>
      <c r="E24" s="400"/>
      <c r="F24" s="264"/>
      <c r="G24" s="248"/>
      <c r="H24" s="248"/>
      <c r="I24" s="248"/>
      <c r="J24" s="248"/>
      <c r="K24" s="248"/>
      <c r="L24" s="6"/>
    </row>
    <row r="25" spans="1:43" ht="15.95" customHeight="1" x14ac:dyDescent="0.2">
      <c r="A25" s="98"/>
      <c r="B25" s="27">
        <v>18</v>
      </c>
      <c r="C25" s="384" t="s">
        <v>230</v>
      </c>
      <c r="D25" s="385"/>
      <c r="E25" s="386"/>
      <c r="F25" s="242">
        <v>67519</v>
      </c>
      <c r="G25" s="242">
        <v>29</v>
      </c>
      <c r="H25" s="242">
        <v>4</v>
      </c>
      <c r="I25" s="242">
        <v>36</v>
      </c>
      <c r="J25" s="242">
        <v>10159</v>
      </c>
      <c r="K25" s="242">
        <v>961</v>
      </c>
      <c r="L25" s="6"/>
      <c r="M25" s="103"/>
      <c r="N25" s="103"/>
      <c r="O25" s="104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</row>
    <row r="26" spans="1:43" ht="17.45" customHeight="1" x14ac:dyDescent="0.2">
      <c r="A26" s="98"/>
      <c r="B26" s="27">
        <v>19</v>
      </c>
      <c r="C26" s="381" t="s">
        <v>231</v>
      </c>
      <c r="D26" s="382"/>
      <c r="E26" s="383"/>
      <c r="F26" s="248">
        <v>66725</v>
      </c>
      <c r="G26" s="248">
        <v>23</v>
      </c>
      <c r="H26" s="248">
        <v>4</v>
      </c>
      <c r="I26" s="248">
        <v>32</v>
      </c>
      <c r="J26" s="248">
        <v>10047</v>
      </c>
      <c r="K26" s="248">
        <v>932</v>
      </c>
      <c r="L26" s="6"/>
      <c r="M26" s="103"/>
      <c r="N26" s="103"/>
      <c r="O26" s="104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</row>
    <row r="27" spans="1:43" ht="17.45" customHeight="1" x14ac:dyDescent="0.2">
      <c r="A27" s="98"/>
      <c r="B27" s="27">
        <v>20</v>
      </c>
      <c r="C27" s="381" t="s">
        <v>232</v>
      </c>
      <c r="D27" s="382"/>
      <c r="E27" s="383"/>
      <c r="F27" s="248">
        <v>670</v>
      </c>
      <c r="G27" s="248">
        <v>6</v>
      </c>
      <c r="H27" s="248"/>
      <c r="I27" s="248">
        <v>4</v>
      </c>
      <c r="J27" s="248">
        <v>93</v>
      </c>
      <c r="K27" s="248">
        <v>29</v>
      </c>
      <c r="L27" s="6"/>
      <c r="M27" s="103"/>
      <c r="N27" s="103"/>
      <c r="O27" s="104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</row>
    <row r="28" spans="1:43" ht="18.2" customHeight="1" x14ac:dyDescent="0.2">
      <c r="A28" s="98"/>
      <c r="B28" s="27">
        <v>21</v>
      </c>
      <c r="C28" s="384" t="s">
        <v>233</v>
      </c>
      <c r="D28" s="385"/>
      <c r="E28" s="386"/>
      <c r="F28" s="242">
        <v>179</v>
      </c>
      <c r="G28" s="248"/>
      <c r="H28" s="248">
        <v>1</v>
      </c>
      <c r="I28" s="248">
        <v>1</v>
      </c>
      <c r="J28" s="248">
        <v>19</v>
      </c>
      <c r="K28" s="248">
        <v>47</v>
      </c>
      <c r="L28" s="6"/>
      <c r="M28" s="103"/>
      <c r="N28" s="103"/>
      <c r="O28" s="104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</row>
    <row r="29" spans="1:43" ht="18.95" customHeight="1" x14ac:dyDescent="0.2">
      <c r="A29" s="98"/>
      <c r="B29" s="27">
        <v>22</v>
      </c>
      <c r="C29" s="384" t="s">
        <v>234</v>
      </c>
      <c r="D29" s="385"/>
      <c r="E29" s="386"/>
      <c r="F29" s="242">
        <f t="shared" ref="F29:K29" si="0">F30+F31+F36+F37+F38+F39+F40+F41+F42+F43+F44</f>
        <v>41722</v>
      </c>
      <c r="G29" s="242">
        <f t="shared" si="0"/>
        <v>6</v>
      </c>
      <c r="H29" s="242">
        <f t="shared" si="0"/>
        <v>2</v>
      </c>
      <c r="I29" s="242">
        <f t="shared" si="0"/>
        <v>29</v>
      </c>
      <c r="J29" s="242">
        <f t="shared" si="0"/>
        <v>6382</v>
      </c>
      <c r="K29" s="242">
        <f t="shared" si="0"/>
        <v>916</v>
      </c>
      <c r="L29" s="6"/>
      <c r="M29" s="103"/>
      <c r="N29" s="103"/>
      <c r="O29" s="104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</row>
    <row r="30" spans="1:43" ht="18.95" customHeight="1" x14ac:dyDescent="0.2">
      <c r="A30" s="98"/>
      <c r="B30" s="27">
        <v>23</v>
      </c>
      <c r="C30" s="381" t="s">
        <v>235</v>
      </c>
      <c r="D30" s="382"/>
      <c r="E30" s="383"/>
      <c r="F30" s="248">
        <v>28</v>
      </c>
      <c r="G30" s="248"/>
      <c r="H30" s="248"/>
      <c r="I30" s="248"/>
      <c r="J30" s="248"/>
      <c r="K30" s="248">
        <v>1</v>
      </c>
      <c r="L30" s="6"/>
      <c r="M30" s="103"/>
      <c r="N30" s="103"/>
      <c r="O30" s="104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</row>
    <row r="31" spans="1:43" ht="18.95" customHeight="1" x14ac:dyDescent="0.2">
      <c r="A31" s="98"/>
      <c r="B31" s="27">
        <v>24</v>
      </c>
      <c r="C31" s="322" t="s">
        <v>236</v>
      </c>
      <c r="D31" s="387" t="s">
        <v>41</v>
      </c>
      <c r="E31" s="387"/>
      <c r="F31" s="248">
        <v>12897</v>
      </c>
      <c r="G31" s="248">
        <v>5</v>
      </c>
      <c r="H31" s="248"/>
      <c r="I31" s="248">
        <v>29</v>
      </c>
      <c r="J31" s="248">
        <v>1154</v>
      </c>
      <c r="K31" s="248">
        <v>29</v>
      </c>
      <c r="L31" s="6"/>
      <c r="M31" s="103"/>
      <c r="N31" s="103"/>
      <c r="O31" s="104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</row>
    <row r="32" spans="1:43" ht="18.95" customHeight="1" x14ac:dyDescent="0.2">
      <c r="A32" s="98"/>
      <c r="B32" s="27">
        <v>25</v>
      </c>
      <c r="C32" s="323"/>
      <c r="D32" s="401" t="s">
        <v>248</v>
      </c>
      <c r="E32" s="401"/>
      <c r="F32" s="248">
        <v>2024</v>
      </c>
      <c r="G32" s="248"/>
      <c r="H32" s="248"/>
      <c r="I32" s="248">
        <v>2</v>
      </c>
      <c r="J32" s="248">
        <v>240</v>
      </c>
      <c r="K32" s="248">
        <v>7</v>
      </c>
      <c r="L32" s="6"/>
      <c r="M32" s="103"/>
      <c r="N32" s="103"/>
      <c r="O32" s="104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</row>
    <row r="33" spans="1:43" ht="18.95" customHeight="1" x14ac:dyDescent="0.2">
      <c r="A33" s="98"/>
      <c r="B33" s="27">
        <v>26</v>
      </c>
      <c r="C33" s="323"/>
      <c r="D33" s="401" t="s">
        <v>249</v>
      </c>
      <c r="E33" s="401"/>
      <c r="F33" s="248">
        <v>8452</v>
      </c>
      <c r="G33" s="248">
        <v>4</v>
      </c>
      <c r="H33" s="248"/>
      <c r="I33" s="248">
        <v>4</v>
      </c>
      <c r="J33" s="248">
        <v>645</v>
      </c>
      <c r="K33" s="248">
        <v>22</v>
      </c>
      <c r="L33" s="6"/>
      <c r="M33" s="103"/>
      <c r="N33" s="103"/>
      <c r="O33" s="104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</row>
    <row r="34" spans="1:43" ht="18.95" customHeight="1" x14ac:dyDescent="0.2">
      <c r="A34" s="98"/>
      <c r="B34" s="27">
        <v>27</v>
      </c>
      <c r="C34" s="323"/>
      <c r="D34" s="401" t="s">
        <v>250</v>
      </c>
      <c r="E34" s="401"/>
      <c r="F34" s="248">
        <v>2200</v>
      </c>
      <c r="G34" s="248">
        <v>1</v>
      </c>
      <c r="H34" s="248"/>
      <c r="I34" s="248">
        <v>17</v>
      </c>
      <c r="J34" s="248">
        <v>261</v>
      </c>
      <c r="K34" s="248"/>
      <c r="L34" s="6"/>
      <c r="M34" s="103"/>
      <c r="N34" s="103"/>
      <c r="O34" s="104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</row>
    <row r="35" spans="1:43" ht="18.95" customHeight="1" x14ac:dyDescent="0.2">
      <c r="A35" s="98"/>
      <c r="B35" s="27">
        <v>28</v>
      </c>
      <c r="C35" s="324"/>
      <c r="D35" s="401" t="s">
        <v>251</v>
      </c>
      <c r="E35" s="401"/>
      <c r="F35" s="248">
        <v>221</v>
      </c>
      <c r="G35" s="248"/>
      <c r="H35" s="248"/>
      <c r="I35" s="248">
        <v>6</v>
      </c>
      <c r="J35" s="248">
        <v>8</v>
      </c>
      <c r="K35" s="248"/>
      <c r="L35" s="6"/>
      <c r="M35" s="103"/>
      <c r="N35" s="103"/>
      <c r="O35" s="104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</row>
    <row r="36" spans="1:43" ht="18.2" customHeight="1" x14ac:dyDescent="0.2">
      <c r="A36" s="98"/>
      <c r="B36" s="27">
        <v>29</v>
      </c>
      <c r="C36" s="387" t="s">
        <v>237</v>
      </c>
      <c r="D36" s="387"/>
      <c r="E36" s="387"/>
      <c r="F36" s="248">
        <v>1116</v>
      </c>
      <c r="G36" s="248"/>
      <c r="H36" s="248"/>
      <c r="I36" s="248"/>
      <c r="J36" s="248">
        <v>198</v>
      </c>
      <c r="K36" s="248">
        <v>4</v>
      </c>
      <c r="L36" s="6"/>
      <c r="M36" s="103"/>
      <c r="N36" s="103"/>
      <c r="O36" s="104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</row>
    <row r="37" spans="1:43" ht="18.2" customHeight="1" x14ac:dyDescent="0.2">
      <c r="A37" s="98"/>
      <c r="B37" s="27">
        <v>30</v>
      </c>
      <c r="C37" s="387" t="s">
        <v>238</v>
      </c>
      <c r="D37" s="387"/>
      <c r="E37" s="387"/>
      <c r="F37" s="248">
        <v>22</v>
      </c>
      <c r="G37" s="248"/>
      <c r="H37" s="248"/>
      <c r="I37" s="248"/>
      <c r="J37" s="248">
        <v>4</v>
      </c>
      <c r="K37" s="248"/>
      <c r="L37" s="6"/>
      <c r="M37" s="103"/>
      <c r="N37" s="103"/>
      <c r="O37" s="104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</row>
    <row r="38" spans="1:43" ht="18.2" customHeight="1" x14ac:dyDescent="0.2">
      <c r="A38" s="98"/>
      <c r="B38" s="27">
        <v>31</v>
      </c>
      <c r="C38" s="387" t="s">
        <v>239</v>
      </c>
      <c r="D38" s="387"/>
      <c r="E38" s="387"/>
      <c r="F38" s="248">
        <v>2483</v>
      </c>
      <c r="G38" s="248"/>
      <c r="H38" s="248"/>
      <c r="I38" s="248"/>
      <c r="J38" s="248">
        <v>188</v>
      </c>
      <c r="K38" s="248">
        <v>8</v>
      </c>
      <c r="L38" s="6"/>
      <c r="M38" s="103"/>
      <c r="N38" s="103"/>
      <c r="O38" s="104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</row>
    <row r="39" spans="1:43" ht="18.2" customHeight="1" x14ac:dyDescent="0.2">
      <c r="A39" s="98"/>
      <c r="B39" s="27">
        <v>32</v>
      </c>
      <c r="C39" s="387" t="s">
        <v>216</v>
      </c>
      <c r="D39" s="387"/>
      <c r="E39" s="387"/>
      <c r="F39" s="248">
        <v>80</v>
      </c>
      <c r="G39" s="248"/>
      <c r="H39" s="248"/>
      <c r="I39" s="248"/>
      <c r="J39" s="248">
        <v>6</v>
      </c>
      <c r="K39" s="248"/>
      <c r="L39" s="6"/>
      <c r="M39" s="103"/>
      <c r="N39" s="103"/>
      <c r="O39" s="104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</row>
    <row r="40" spans="1:43" ht="18.2" customHeight="1" x14ac:dyDescent="0.2">
      <c r="A40" s="98"/>
      <c r="B40" s="27">
        <v>33</v>
      </c>
      <c r="C40" s="387" t="s">
        <v>240</v>
      </c>
      <c r="D40" s="387"/>
      <c r="E40" s="387"/>
      <c r="F40" s="248">
        <v>42</v>
      </c>
      <c r="G40" s="248"/>
      <c r="H40" s="248"/>
      <c r="I40" s="248"/>
      <c r="J40" s="248"/>
      <c r="K40" s="248">
        <v>2</v>
      </c>
      <c r="L40" s="6"/>
      <c r="M40" s="103"/>
      <c r="N40" s="103"/>
      <c r="O40" s="104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</row>
    <row r="41" spans="1:43" ht="18.2" customHeight="1" x14ac:dyDescent="0.2">
      <c r="A41" s="98"/>
      <c r="B41" s="27">
        <v>34</v>
      </c>
      <c r="C41" s="387" t="s">
        <v>214</v>
      </c>
      <c r="D41" s="387"/>
      <c r="E41" s="387"/>
      <c r="F41" s="248">
        <v>5460</v>
      </c>
      <c r="G41" s="248"/>
      <c r="H41" s="248"/>
      <c r="I41" s="248"/>
      <c r="J41" s="248">
        <v>8</v>
      </c>
      <c r="K41" s="248">
        <v>44</v>
      </c>
      <c r="L41" s="6"/>
      <c r="M41" s="103"/>
      <c r="N41" s="103"/>
      <c r="O41" s="104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</row>
    <row r="42" spans="1:43" ht="18.2" customHeight="1" x14ac:dyDescent="0.2">
      <c r="A42" s="98"/>
      <c r="B42" s="27">
        <v>35</v>
      </c>
      <c r="C42" s="387" t="s">
        <v>210</v>
      </c>
      <c r="D42" s="387"/>
      <c r="E42" s="387"/>
      <c r="F42" s="248">
        <v>19447</v>
      </c>
      <c r="G42" s="248">
        <v>1</v>
      </c>
      <c r="H42" s="248">
        <v>2</v>
      </c>
      <c r="I42" s="248"/>
      <c r="J42" s="248">
        <v>4818</v>
      </c>
      <c r="K42" s="248">
        <v>828</v>
      </c>
      <c r="L42" s="6"/>
      <c r="M42" s="103"/>
      <c r="N42" s="103"/>
      <c r="O42" s="104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</row>
    <row r="43" spans="1:43" ht="28.7" customHeight="1" x14ac:dyDescent="0.2">
      <c r="A43" s="98"/>
      <c r="B43" s="27">
        <v>36</v>
      </c>
      <c r="C43" s="387" t="s">
        <v>241</v>
      </c>
      <c r="D43" s="387"/>
      <c r="E43" s="387"/>
      <c r="F43" s="248"/>
      <c r="G43" s="248"/>
      <c r="H43" s="248"/>
      <c r="I43" s="248"/>
      <c r="J43" s="248"/>
      <c r="K43" s="248"/>
      <c r="L43" s="6"/>
      <c r="M43" s="103"/>
      <c r="N43" s="103"/>
      <c r="O43" s="104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</row>
    <row r="44" spans="1:43" ht="18.2" customHeight="1" x14ac:dyDescent="0.2">
      <c r="A44" s="98"/>
      <c r="B44" s="27">
        <v>37</v>
      </c>
      <c r="C44" s="387" t="s">
        <v>242</v>
      </c>
      <c r="D44" s="387"/>
      <c r="E44" s="387"/>
      <c r="F44" s="248">
        <v>147</v>
      </c>
      <c r="G44" s="248"/>
      <c r="H44" s="248"/>
      <c r="I44" s="248"/>
      <c r="J44" s="248">
        <v>6</v>
      </c>
      <c r="K44" s="248"/>
      <c r="L44" s="6"/>
      <c r="M44" s="103"/>
      <c r="N44" s="103"/>
      <c r="O44" s="104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</row>
    <row r="45" spans="1:43" ht="18.2" customHeight="1" x14ac:dyDescent="0.2">
      <c r="A45" s="98"/>
      <c r="B45" s="27">
        <v>38</v>
      </c>
      <c r="C45" s="337" t="s">
        <v>243</v>
      </c>
      <c r="D45" s="402" t="s">
        <v>252</v>
      </c>
      <c r="E45" s="403"/>
      <c r="F45" s="248">
        <v>957</v>
      </c>
      <c r="G45" s="248">
        <v>3</v>
      </c>
      <c r="H45" s="248"/>
      <c r="I45" s="248">
        <v>13</v>
      </c>
      <c r="J45" s="248">
        <v>287</v>
      </c>
      <c r="K45" s="248">
        <v>10</v>
      </c>
      <c r="L45" s="6"/>
      <c r="M45" s="103"/>
      <c r="N45" s="103"/>
      <c r="O45" s="104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</row>
    <row r="46" spans="1:43" ht="24.2" customHeight="1" x14ac:dyDescent="0.2">
      <c r="A46" s="98"/>
      <c r="B46" s="27">
        <v>39</v>
      </c>
      <c r="C46" s="337"/>
      <c r="D46" s="402" t="s">
        <v>253</v>
      </c>
      <c r="E46" s="403"/>
      <c r="F46" s="248">
        <v>1253</v>
      </c>
      <c r="G46" s="248"/>
      <c r="H46" s="248"/>
      <c r="I46" s="248">
        <v>2</v>
      </c>
      <c r="J46" s="248">
        <v>11</v>
      </c>
      <c r="K46" s="248">
        <v>229</v>
      </c>
      <c r="L46" s="6"/>
      <c r="M46" s="103"/>
      <c r="N46" s="103"/>
      <c r="O46" s="104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</row>
    <row r="47" spans="1:43" ht="21.95" customHeight="1" x14ac:dyDescent="0.2">
      <c r="A47" s="98"/>
      <c r="B47" s="27">
        <v>40</v>
      </c>
      <c r="C47" s="337"/>
      <c r="D47" s="402" t="s">
        <v>210</v>
      </c>
      <c r="E47" s="403"/>
      <c r="F47" s="248">
        <v>55</v>
      </c>
      <c r="G47" s="248"/>
      <c r="H47" s="248"/>
      <c r="I47" s="248"/>
      <c r="J47" s="248">
        <v>7</v>
      </c>
      <c r="K47" s="248">
        <v>12</v>
      </c>
      <c r="L47" s="6"/>
      <c r="M47" s="103"/>
      <c r="N47" s="103"/>
      <c r="O47" s="104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</row>
    <row r="48" spans="1:43" ht="26.45" customHeight="1" x14ac:dyDescent="0.2">
      <c r="A48" s="98"/>
      <c r="B48" s="27">
        <v>41</v>
      </c>
      <c r="C48" s="337"/>
      <c r="D48" s="402" t="s">
        <v>254</v>
      </c>
      <c r="E48" s="403"/>
      <c r="F48" s="248">
        <v>16</v>
      </c>
      <c r="G48" s="248"/>
      <c r="H48" s="248"/>
      <c r="I48" s="248"/>
      <c r="J48" s="248">
        <v>1</v>
      </c>
      <c r="K48" s="248">
        <v>4</v>
      </c>
      <c r="L48" s="6"/>
      <c r="M48" s="103"/>
      <c r="N48" s="103"/>
      <c r="O48" s="104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</row>
    <row r="49" spans="1:43" ht="15.95" customHeight="1" x14ac:dyDescent="0.2">
      <c r="A49" s="98"/>
      <c r="B49" s="27">
        <v>42</v>
      </c>
      <c r="C49" s="414" t="s">
        <v>244</v>
      </c>
      <c r="D49" s="415"/>
      <c r="E49" s="416"/>
      <c r="F49" s="242">
        <f t="shared" ref="F49:K49" si="1">SUM(F50:F52)</f>
        <v>25797</v>
      </c>
      <c r="G49" s="242">
        <f t="shared" si="1"/>
        <v>23</v>
      </c>
      <c r="H49" s="242">
        <f t="shared" si="1"/>
        <v>2</v>
      </c>
      <c r="I49" s="242">
        <f t="shared" si="1"/>
        <v>7</v>
      </c>
      <c r="J49" s="242">
        <f t="shared" si="1"/>
        <v>3777</v>
      </c>
      <c r="K49" s="242">
        <f t="shared" si="1"/>
        <v>45</v>
      </c>
      <c r="L49" s="6"/>
      <c r="M49" s="103"/>
      <c r="N49" s="103"/>
      <c r="O49" s="104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</row>
    <row r="50" spans="1:43" ht="18.2" customHeight="1" x14ac:dyDescent="0.2">
      <c r="A50" s="98"/>
      <c r="B50" s="27">
        <v>43</v>
      </c>
      <c r="C50" s="404" t="s">
        <v>245</v>
      </c>
      <c r="D50" s="405"/>
      <c r="E50" s="406"/>
      <c r="F50" s="248">
        <v>25254</v>
      </c>
      <c r="G50" s="248">
        <v>23</v>
      </c>
      <c r="H50" s="248">
        <v>2</v>
      </c>
      <c r="I50" s="248">
        <v>7</v>
      </c>
      <c r="J50" s="248">
        <v>3758</v>
      </c>
      <c r="K50" s="248">
        <v>34</v>
      </c>
      <c r="L50" s="6"/>
      <c r="M50" s="103"/>
      <c r="N50" s="103"/>
      <c r="O50" s="104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</row>
    <row r="51" spans="1:43" ht="18.2" customHeight="1" x14ac:dyDescent="0.2">
      <c r="A51" s="98"/>
      <c r="B51" s="27">
        <v>44</v>
      </c>
      <c r="C51" s="404" t="s">
        <v>246</v>
      </c>
      <c r="D51" s="405"/>
      <c r="E51" s="406"/>
      <c r="F51" s="248">
        <v>251</v>
      </c>
      <c r="G51" s="248"/>
      <c r="H51" s="248"/>
      <c r="I51" s="248"/>
      <c r="J51" s="174">
        <v>4</v>
      </c>
      <c r="K51" s="248">
        <v>5</v>
      </c>
      <c r="L51" s="6"/>
      <c r="M51" s="103"/>
      <c r="N51" s="103"/>
      <c r="O51" s="104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</row>
    <row r="52" spans="1:43" ht="18.2" customHeight="1" x14ac:dyDescent="0.2">
      <c r="A52" s="98"/>
      <c r="B52" s="27">
        <v>45</v>
      </c>
      <c r="C52" s="404" t="s">
        <v>247</v>
      </c>
      <c r="D52" s="405"/>
      <c r="E52" s="406"/>
      <c r="F52" s="248">
        <v>292</v>
      </c>
      <c r="G52" s="248"/>
      <c r="H52" s="248"/>
      <c r="I52" s="248"/>
      <c r="J52" s="174">
        <v>15</v>
      </c>
      <c r="K52" s="248">
        <v>6</v>
      </c>
      <c r="L52" s="6"/>
      <c r="M52" s="103"/>
      <c r="N52" s="103"/>
      <c r="O52" s="104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</row>
    <row r="53" spans="1:43" ht="12.95" customHeight="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M53" s="103"/>
      <c r="N53" s="103"/>
      <c r="O53" s="104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</row>
    <row r="54" spans="1:43" ht="12.95" customHeight="1" x14ac:dyDescent="0.2">
      <c r="M54" s="103"/>
      <c r="N54" s="103"/>
      <c r="O54" s="104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</row>
    <row r="55" spans="1:43" ht="12.95" customHeight="1" x14ac:dyDescent="0.2">
      <c r="M55" s="103"/>
      <c r="N55" s="103"/>
      <c r="O55" s="104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</row>
    <row r="56" spans="1:43" ht="12.95" customHeight="1" x14ac:dyDescent="0.2">
      <c r="M56" s="103"/>
      <c r="N56" s="103"/>
      <c r="O56" s="104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</row>
    <row r="57" spans="1:43" ht="12.95" customHeight="1" x14ac:dyDescent="0.2">
      <c r="M57" s="103"/>
      <c r="N57" s="103"/>
      <c r="O57" s="104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</row>
    <row r="58" spans="1:43" ht="12.95" customHeight="1" x14ac:dyDescent="0.2">
      <c r="M58" s="103"/>
      <c r="N58" s="103"/>
      <c r="O58" s="104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</row>
    <row r="59" spans="1:43" ht="12.95" customHeight="1" x14ac:dyDescent="0.2">
      <c r="M59" s="103"/>
      <c r="N59" s="103"/>
      <c r="O59" s="104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</row>
    <row r="60" spans="1:43" ht="12.95" customHeight="1" x14ac:dyDescent="0.2">
      <c r="M60" s="103"/>
      <c r="N60" s="103"/>
      <c r="O60" s="104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</row>
    <row r="61" spans="1:43" ht="12.95" customHeight="1" x14ac:dyDescent="0.2">
      <c r="M61" s="103"/>
      <c r="N61" s="103"/>
      <c r="O61" s="104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</row>
    <row r="62" spans="1:43" ht="12.95" customHeight="1" x14ac:dyDescent="0.2">
      <c r="M62" s="103"/>
      <c r="N62" s="103"/>
      <c r="O62" s="104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</row>
    <row r="63" spans="1:43" ht="12.95" customHeight="1" x14ac:dyDescent="0.2">
      <c r="M63" s="103"/>
      <c r="N63" s="103"/>
      <c r="O63" s="104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</row>
    <row r="64" spans="1:43" ht="12.95" customHeight="1" x14ac:dyDescent="0.2">
      <c r="M64" s="103"/>
      <c r="N64" s="103"/>
      <c r="O64" s="104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</row>
    <row r="65" spans="13:43" ht="12.95" customHeight="1" x14ac:dyDescent="0.2">
      <c r="M65" s="103"/>
      <c r="N65" s="103"/>
      <c r="O65" s="104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</row>
    <row r="66" spans="13:43" ht="12.95" customHeight="1" x14ac:dyDescent="0.2">
      <c r="M66" s="103"/>
      <c r="N66" s="103"/>
      <c r="O66" s="104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</row>
    <row r="67" spans="13:43" ht="12.95" customHeight="1" x14ac:dyDescent="0.2">
      <c r="M67" s="103"/>
      <c r="N67" s="103"/>
      <c r="O67" s="104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</row>
    <row r="68" spans="13:43" ht="12.95" customHeight="1" x14ac:dyDescent="0.2">
      <c r="M68" s="103"/>
      <c r="N68" s="103"/>
      <c r="O68" s="104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</row>
    <row r="69" spans="13:43" ht="12.95" customHeight="1" x14ac:dyDescent="0.2">
      <c r="M69" s="103"/>
      <c r="N69" s="103"/>
      <c r="O69" s="104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</row>
    <row r="70" spans="13:43" ht="12.95" customHeight="1" x14ac:dyDescent="0.2">
      <c r="M70" s="103"/>
      <c r="N70" s="103"/>
      <c r="O70" s="104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</row>
    <row r="71" spans="13:43" ht="12.95" customHeight="1" x14ac:dyDescent="0.2">
      <c r="M71" s="103"/>
      <c r="N71" s="103"/>
      <c r="O71" s="104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</row>
    <row r="72" spans="13:43" ht="12.95" customHeight="1" x14ac:dyDescent="0.2">
      <c r="M72" s="103"/>
      <c r="N72" s="103"/>
      <c r="O72" s="104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</row>
    <row r="73" spans="13:43" ht="12.95" customHeight="1" x14ac:dyDescent="0.2">
      <c r="M73" s="103"/>
      <c r="N73" s="103"/>
      <c r="O73" s="104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</row>
    <row r="74" spans="13:43" ht="12.95" customHeight="1" x14ac:dyDescent="0.2">
      <c r="M74" s="103"/>
      <c r="N74" s="103"/>
      <c r="O74" s="104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</row>
    <row r="75" spans="13:43" ht="12.95" customHeight="1" x14ac:dyDescent="0.2">
      <c r="M75" s="103"/>
      <c r="N75" s="103"/>
      <c r="O75" s="104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</row>
    <row r="76" spans="13:43" ht="12.95" customHeight="1" x14ac:dyDescent="0.2">
      <c r="M76" s="103"/>
      <c r="N76" s="103"/>
      <c r="O76" s="104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</row>
    <row r="77" spans="13:43" ht="12.95" customHeight="1" x14ac:dyDescent="0.2">
      <c r="M77" s="103"/>
      <c r="N77" s="103"/>
      <c r="O77" s="104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</row>
    <row r="78" spans="13:43" ht="12.95" customHeight="1" x14ac:dyDescent="0.2">
      <c r="M78" s="103"/>
      <c r="N78" s="103"/>
      <c r="O78" s="104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</row>
    <row r="79" spans="13:43" ht="12.95" customHeight="1" x14ac:dyDescent="0.2">
      <c r="M79" s="103"/>
      <c r="N79" s="103"/>
      <c r="O79" s="104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</row>
    <row r="80" spans="13:43" ht="12.95" customHeight="1" x14ac:dyDescent="0.2">
      <c r="M80" s="103"/>
      <c r="N80" s="103"/>
      <c r="O80" s="104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</row>
    <row r="81" spans="13:43" ht="12.95" customHeight="1" x14ac:dyDescent="0.2">
      <c r="M81" s="103"/>
      <c r="N81" s="103"/>
      <c r="O81" s="104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</row>
    <row r="82" spans="13:43" ht="12.95" customHeight="1" x14ac:dyDescent="0.2">
      <c r="M82" s="103"/>
      <c r="N82" s="103"/>
      <c r="O82" s="104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</row>
    <row r="83" spans="13:43" ht="12.95" customHeight="1" x14ac:dyDescent="0.2">
      <c r="M83" s="103"/>
      <c r="N83" s="103"/>
      <c r="O83" s="104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</row>
    <row r="84" spans="13:43" ht="12.95" customHeight="1" x14ac:dyDescent="0.2">
      <c r="M84" s="103"/>
      <c r="N84" s="103"/>
      <c r="O84" s="104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</row>
    <row r="85" spans="13:43" ht="12.95" customHeight="1" x14ac:dyDescent="0.2">
      <c r="M85" s="103"/>
      <c r="N85" s="103"/>
      <c r="O85" s="104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</row>
    <row r="86" spans="13:43" ht="12.95" customHeight="1" x14ac:dyDescent="0.2">
      <c r="M86" s="103"/>
      <c r="N86" s="103"/>
      <c r="O86" s="104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</row>
    <row r="87" spans="13:43" ht="12.95" customHeight="1" x14ac:dyDescent="0.2">
      <c r="M87" s="103"/>
      <c r="N87" s="103"/>
      <c r="O87" s="104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</row>
    <row r="88" spans="13:43" ht="12.95" customHeight="1" x14ac:dyDescent="0.2">
      <c r="M88" s="103"/>
      <c r="N88" s="103"/>
      <c r="O88" s="104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</row>
    <row r="89" spans="13:43" ht="12.95" customHeight="1" x14ac:dyDescent="0.2">
      <c r="M89" s="103"/>
      <c r="N89" s="103"/>
      <c r="O89" s="104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</row>
    <row r="90" spans="13:43" ht="12.95" customHeight="1" x14ac:dyDescent="0.2">
      <c r="M90" s="103"/>
      <c r="N90" s="103"/>
      <c r="O90" s="104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</row>
    <row r="91" spans="13:43" ht="12.95" customHeight="1" x14ac:dyDescent="0.2">
      <c r="M91" s="103"/>
      <c r="N91" s="103"/>
      <c r="O91" s="104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</row>
    <row r="92" spans="13:43" ht="12.95" customHeight="1" x14ac:dyDescent="0.2">
      <c r="M92" s="103"/>
      <c r="N92" s="103"/>
      <c r="O92" s="104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</row>
    <row r="93" spans="13:43" ht="12.95" customHeight="1" x14ac:dyDescent="0.2">
      <c r="M93" s="103"/>
      <c r="N93" s="103"/>
      <c r="O93" s="104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</row>
    <row r="94" spans="13:43" ht="12.95" customHeight="1" x14ac:dyDescent="0.2">
      <c r="M94" s="103"/>
      <c r="N94" s="103"/>
      <c r="O94" s="104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</row>
    <row r="95" spans="13:43" ht="12.95" customHeight="1" x14ac:dyDescent="0.2">
      <c r="M95" s="103"/>
      <c r="N95" s="103"/>
      <c r="O95" s="104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</row>
    <row r="96" spans="13:43" ht="12.95" customHeight="1" x14ac:dyDescent="0.2">
      <c r="M96" s="103"/>
      <c r="N96" s="103"/>
      <c r="O96" s="104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</row>
    <row r="97" spans="13:43" ht="12.95" customHeight="1" x14ac:dyDescent="0.2">
      <c r="M97" s="103"/>
      <c r="N97" s="103"/>
      <c r="O97" s="104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</row>
    <row r="98" spans="13:43" ht="12.95" customHeight="1" x14ac:dyDescent="0.2">
      <c r="M98" s="103"/>
      <c r="N98" s="103"/>
      <c r="O98" s="104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</row>
    <row r="99" spans="13:43" ht="12.95" customHeight="1" x14ac:dyDescent="0.2">
      <c r="M99" s="103"/>
      <c r="N99" s="103"/>
      <c r="O99" s="104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</row>
    <row r="100" spans="13:43" ht="12.95" customHeight="1" x14ac:dyDescent="0.2">
      <c r="M100" s="103"/>
      <c r="N100" s="103"/>
      <c r="O100" s="104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</row>
    <row r="101" spans="13:43" ht="12.95" customHeight="1" x14ac:dyDescent="0.2">
      <c r="M101" s="103"/>
      <c r="N101" s="103"/>
      <c r="O101" s="104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</row>
    <row r="102" spans="13:43" ht="12.95" customHeight="1" x14ac:dyDescent="0.2">
      <c r="M102" s="103"/>
      <c r="N102" s="103"/>
      <c r="O102" s="104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</row>
    <row r="103" spans="13:43" ht="12.95" customHeight="1" x14ac:dyDescent="0.2">
      <c r="M103" s="103"/>
      <c r="N103" s="103"/>
      <c r="O103" s="104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</row>
    <row r="104" spans="13:43" ht="12.95" customHeight="1" x14ac:dyDescent="0.2">
      <c r="M104" s="103"/>
      <c r="N104" s="103"/>
      <c r="O104" s="104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</row>
    <row r="105" spans="13:43" ht="12.95" customHeight="1" x14ac:dyDescent="0.2">
      <c r="M105" s="103"/>
      <c r="N105" s="103"/>
      <c r="O105" s="104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</row>
    <row r="106" spans="13:43" ht="12.95" customHeight="1" x14ac:dyDescent="0.2">
      <c r="M106" s="103"/>
      <c r="N106" s="103"/>
      <c r="O106" s="104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</row>
    <row r="107" spans="13:43" ht="12.95" customHeight="1" x14ac:dyDescent="0.2">
      <c r="M107" s="103"/>
      <c r="N107" s="103"/>
      <c r="O107" s="104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</row>
    <row r="108" spans="13:43" ht="12.95" customHeight="1" x14ac:dyDescent="0.2">
      <c r="M108" s="103"/>
      <c r="N108" s="103"/>
      <c r="O108" s="104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</row>
    <row r="109" spans="13:43" ht="12.95" customHeight="1" x14ac:dyDescent="0.2">
      <c r="M109" s="103"/>
      <c r="N109" s="103"/>
      <c r="O109" s="104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</row>
    <row r="110" spans="13:43" ht="12.95" customHeight="1" x14ac:dyDescent="0.2">
      <c r="M110" s="103"/>
      <c r="N110" s="103"/>
      <c r="O110" s="104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</row>
    <row r="111" spans="13:43" ht="12.95" customHeight="1" x14ac:dyDescent="0.2">
      <c r="M111" s="103"/>
      <c r="N111" s="103"/>
      <c r="O111" s="104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</row>
    <row r="112" spans="13:43" ht="12.95" customHeight="1" x14ac:dyDescent="0.2">
      <c r="M112" s="103"/>
      <c r="N112" s="103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</row>
    <row r="113" spans="13:43" ht="12.95" customHeight="1" x14ac:dyDescent="0.2">
      <c r="M113" s="103"/>
      <c r="N113" s="103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</row>
    <row r="114" spans="13:43" ht="12.95" customHeight="1" x14ac:dyDescent="0.2">
      <c r="M114" s="103"/>
      <c r="N114" s="103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</row>
    <row r="115" spans="13:43" ht="12.95" customHeight="1" x14ac:dyDescent="0.2">
      <c r="M115" s="103"/>
      <c r="N115" s="103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</row>
    <row r="116" spans="13:43" ht="12.95" customHeight="1" x14ac:dyDescent="0.2">
      <c r="M116" s="103"/>
      <c r="N116" s="103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</row>
    <row r="117" spans="13:43" ht="12.95" customHeight="1" x14ac:dyDescent="0.2">
      <c r="M117" s="103"/>
      <c r="N117" s="103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</row>
    <row r="118" spans="13:43" ht="12.95" customHeight="1" x14ac:dyDescent="0.2">
      <c r="M118" s="103"/>
      <c r="N118" s="103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</row>
    <row r="119" spans="13:43" ht="12.95" customHeight="1" x14ac:dyDescent="0.2">
      <c r="M119" s="103"/>
      <c r="N119" s="103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</row>
    <row r="120" spans="13:43" ht="12.95" customHeight="1" x14ac:dyDescent="0.2">
      <c r="M120" s="103"/>
      <c r="N120" s="103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</row>
    <row r="121" spans="13:43" ht="12.95" customHeight="1" x14ac:dyDescent="0.2">
      <c r="M121" s="103"/>
      <c r="N121" s="103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</row>
    <row r="122" spans="13:43" ht="12.95" customHeight="1" x14ac:dyDescent="0.2">
      <c r="M122" s="103"/>
      <c r="N122" s="103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</row>
    <row r="123" spans="13:43" ht="12.95" customHeight="1" x14ac:dyDescent="0.2">
      <c r="M123" s="103"/>
      <c r="N123" s="103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</row>
    <row r="124" spans="13:43" ht="12.95" customHeight="1" x14ac:dyDescent="0.2">
      <c r="M124" s="103"/>
      <c r="N124" s="103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</row>
    <row r="125" spans="13:43" ht="12.95" customHeight="1" x14ac:dyDescent="0.2">
      <c r="M125" s="103"/>
      <c r="N125" s="103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</row>
    <row r="126" spans="13:43" ht="12.95" customHeight="1" x14ac:dyDescent="0.2">
      <c r="M126" s="103"/>
      <c r="N126" s="103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</row>
    <row r="127" spans="13:43" ht="12.95" customHeight="1" x14ac:dyDescent="0.2">
      <c r="M127" s="103"/>
      <c r="N127" s="103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</row>
    <row r="128" spans="13:43" ht="12.95" customHeight="1" x14ac:dyDescent="0.2">
      <c r="M128" s="103"/>
      <c r="N128" s="103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</row>
    <row r="129" spans="13:43" ht="12.95" customHeight="1" x14ac:dyDescent="0.2">
      <c r="M129" s="103"/>
      <c r="N129" s="103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</row>
    <row r="130" spans="13:43" ht="12.95" customHeight="1" x14ac:dyDescent="0.2">
      <c r="M130" s="103"/>
      <c r="N130" s="103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</row>
    <row r="131" spans="13:43" ht="12.95" customHeight="1" x14ac:dyDescent="0.2">
      <c r="M131" s="103"/>
      <c r="N131" s="103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</row>
    <row r="132" spans="13:43" ht="12.95" customHeight="1" x14ac:dyDescent="0.2">
      <c r="M132" s="103"/>
      <c r="N132" s="103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</row>
    <row r="133" spans="13:43" ht="12.95" customHeight="1" x14ac:dyDescent="0.2">
      <c r="M133" s="103"/>
      <c r="N133" s="103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</row>
    <row r="134" spans="13:43" ht="12.95" customHeight="1" x14ac:dyDescent="0.2">
      <c r="M134" s="103"/>
      <c r="N134" s="103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</row>
    <row r="135" spans="13:43" ht="12.95" customHeight="1" x14ac:dyDescent="0.2">
      <c r="M135" s="103"/>
      <c r="N135" s="103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</row>
    <row r="136" spans="13:43" ht="12.95" customHeight="1" x14ac:dyDescent="0.2">
      <c r="M136" s="103"/>
      <c r="N136" s="103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</row>
    <row r="137" spans="13:43" ht="12.95" customHeight="1" x14ac:dyDescent="0.2">
      <c r="M137" s="103"/>
      <c r="N137" s="103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</row>
    <row r="138" spans="13:43" ht="12.95" customHeight="1" x14ac:dyDescent="0.2">
      <c r="M138" s="103"/>
      <c r="N138" s="103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</row>
    <row r="139" spans="13:43" ht="12.95" customHeight="1" x14ac:dyDescent="0.2">
      <c r="M139" s="103"/>
      <c r="N139" s="103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</row>
    <row r="140" spans="13:43" ht="12.95" customHeight="1" x14ac:dyDescent="0.2">
      <c r="M140" s="103"/>
      <c r="N140" s="103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</row>
    <row r="141" spans="13:43" ht="12.95" customHeight="1" x14ac:dyDescent="0.2">
      <c r="M141" s="103"/>
      <c r="N141" s="103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</row>
    <row r="142" spans="13:43" ht="12.95" customHeight="1" x14ac:dyDescent="0.2">
      <c r="M142" s="103"/>
      <c r="N142" s="103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</row>
    <row r="143" spans="13:43" ht="12.95" customHeight="1" x14ac:dyDescent="0.2">
      <c r="M143" s="103"/>
      <c r="N143" s="103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</row>
    <row r="144" spans="13:43" ht="12.95" customHeight="1" x14ac:dyDescent="0.2">
      <c r="M144" s="103"/>
      <c r="N144" s="103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</row>
    <row r="145" spans="13:43" ht="12.95" customHeight="1" x14ac:dyDescent="0.2">
      <c r="M145" s="103"/>
      <c r="N145" s="103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</row>
    <row r="146" spans="13:43" ht="12.95" customHeight="1" x14ac:dyDescent="0.2">
      <c r="M146" s="103"/>
      <c r="N146" s="103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</row>
    <row r="147" spans="13:43" ht="12.95" customHeight="1" x14ac:dyDescent="0.2">
      <c r="M147" s="103"/>
      <c r="N147" s="103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</row>
    <row r="148" spans="13:43" ht="12.95" customHeight="1" x14ac:dyDescent="0.2">
      <c r="M148" s="103"/>
      <c r="N148" s="103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</row>
    <row r="149" spans="13:43" ht="12.95" customHeight="1" x14ac:dyDescent="0.2">
      <c r="M149" s="103"/>
      <c r="N149" s="103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</row>
    <row r="150" spans="13:43" ht="12.95" customHeight="1" x14ac:dyDescent="0.2">
      <c r="M150" s="103"/>
      <c r="N150" s="103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</row>
    <row r="151" spans="13:43" ht="12.95" customHeight="1" x14ac:dyDescent="0.2">
      <c r="M151" s="103"/>
      <c r="N151" s="103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</row>
    <row r="152" spans="13:43" ht="12.95" customHeight="1" x14ac:dyDescent="0.2">
      <c r="M152" s="103"/>
      <c r="N152" s="103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</row>
    <row r="153" spans="13:43" ht="12.95" customHeight="1" x14ac:dyDescent="0.2">
      <c r="M153" s="103"/>
      <c r="N153" s="103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</row>
    <row r="154" spans="13:43" ht="12.95" customHeight="1" x14ac:dyDescent="0.2">
      <c r="M154" s="103"/>
      <c r="N154" s="103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</row>
    <row r="155" spans="13:43" ht="12.95" customHeight="1" x14ac:dyDescent="0.2">
      <c r="M155" s="103"/>
      <c r="N155" s="103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</row>
    <row r="156" spans="13:43" ht="12.95" customHeight="1" x14ac:dyDescent="0.2">
      <c r="M156" s="103"/>
      <c r="N156" s="103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</row>
    <row r="157" spans="13:43" ht="12.95" customHeight="1" x14ac:dyDescent="0.2">
      <c r="M157" s="103"/>
      <c r="N157" s="103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</row>
    <row r="158" spans="13:43" ht="12.95" customHeight="1" x14ac:dyDescent="0.2">
      <c r="M158" s="103"/>
      <c r="N158" s="103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</row>
    <row r="159" spans="13:43" ht="12.95" customHeight="1" x14ac:dyDescent="0.2">
      <c r="M159" s="103"/>
      <c r="N159" s="103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</row>
    <row r="160" spans="13:43" ht="12.95" customHeight="1" x14ac:dyDescent="0.2">
      <c r="M160" s="103"/>
      <c r="N160" s="103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</row>
    <row r="161" spans="13:43" ht="12.95" customHeight="1" x14ac:dyDescent="0.2">
      <c r="M161" s="103"/>
      <c r="N161" s="103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</row>
    <row r="162" spans="13:43" ht="12.95" customHeight="1" x14ac:dyDescent="0.2">
      <c r="M162" s="103"/>
      <c r="N162" s="103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</row>
    <row r="163" spans="13:43" ht="12.95" customHeight="1" x14ac:dyDescent="0.2">
      <c r="M163" s="103"/>
      <c r="N163" s="103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</row>
    <row r="164" spans="13:43" ht="12.95" customHeight="1" x14ac:dyDescent="0.2">
      <c r="M164" s="103"/>
      <c r="N164" s="103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</row>
    <row r="165" spans="13:43" ht="12.95" customHeight="1" x14ac:dyDescent="0.2">
      <c r="M165" s="103"/>
      <c r="N165" s="103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</row>
    <row r="166" spans="13:43" ht="12.95" customHeight="1" x14ac:dyDescent="0.2">
      <c r="M166" s="103"/>
      <c r="N166" s="103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</row>
    <row r="167" spans="13:43" ht="12.95" customHeight="1" x14ac:dyDescent="0.2">
      <c r="M167" s="103"/>
      <c r="N167" s="103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</row>
    <row r="168" spans="13:43" ht="12.95" customHeight="1" x14ac:dyDescent="0.2">
      <c r="M168" s="103"/>
      <c r="N168" s="103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</row>
    <row r="169" spans="13:43" ht="12.95" customHeight="1" x14ac:dyDescent="0.2">
      <c r="M169" s="103"/>
      <c r="N169" s="103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</row>
    <row r="170" spans="13:43" ht="12.95" customHeight="1" x14ac:dyDescent="0.2">
      <c r="M170" s="103"/>
      <c r="N170" s="103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</row>
    <row r="171" spans="13:43" ht="12.95" customHeight="1" x14ac:dyDescent="0.2">
      <c r="M171" s="103"/>
      <c r="N171" s="103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</row>
    <row r="172" spans="13:43" ht="12.95" customHeight="1" x14ac:dyDescent="0.2">
      <c r="M172" s="103"/>
      <c r="N172" s="103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</row>
    <row r="173" spans="13:43" ht="12.95" customHeight="1" x14ac:dyDescent="0.2">
      <c r="M173" s="103"/>
      <c r="N173" s="103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</row>
    <row r="174" spans="13:43" ht="12.95" customHeight="1" x14ac:dyDescent="0.2">
      <c r="M174" s="103"/>
      <c r="N174" s="103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</row>
    <row r="175" spans="13:43" ht="12.95" customHeight="1" x14ac:dyDescent="0.2">
      <c r="M175" s="103"/>
      <c r="N175" s="103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</row>
    <row r="176" spans="13:43" ht="12.95" customHeight="1" x14ac:dyDescent="0.2">
      <c r="M176" s="103"/>
      <c r="N176" s="103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</row>
    <row r="177" spans="13:43" ht="12.95" customHeight="1" x14ac:dyDescent="0.2">
      <c r="M177" s="103"/>
      <c r="N177" s="103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</row>
    <row r="178" spans="13:43" ht="12.95" customHeight="1" x14ac:dyDescent="0.2">
      <c r="M178" s="103"/>
      <c r="N178" s="103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</row>
    <row r="179" spans="13:43" ht="12.95" customHeight="1" x14ac:dyDescent="0.2">
      <c r="M179" s="103"/>
      <c r="N179" s="103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</row>
    <row r="180" spans="13:43" ht="12.95" customHeight="1" x14ac:dyDescent="0.2">
      <c r="M180" s="103"/>
      <c r="N180" s="103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</row>
    <row r="181" spans="13:43" ht="12.95" customHeight="1" x14ac:dyDescent="0.2">
      <c r="M181" s="103"/>
      <c r="N181" s="103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</row>
    <row r="182" spans="13:43" ht="12.95" customHeight="1" x14ac:dyDescent="0.2">
      <c r="M182" s="103"/>
      <c r="N182" s="103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</row>
    <row r="183" spans="13:43" ht="12.95" customHeight="1" x14ac:dyDescent="0.2">
      <c r="M183" s="103"/>
      <c r="N183" s="103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</row>
    <row r="184" spans="13:43" ht="12.95" customHeight="1" x14ac:dyDescent="0.2">
      <c r="M184" s="103"/>
      <c r="N184" s="103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</row>
    <row r="185" spans="13:43" ht="12.95" customHeight="1" x14ac:dyDescent="0.2">
      <c r="M185" s="103"/>
      <c r="N185" s="103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</row>
    <row r="186" spans="13:43" ht="12.95" customHeight="1" x14ac:dyDescent="0.2">
      <c r="M186" s="103"/>
      <c r="N186" s="103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</row>
    <row r="187" spans="13:43" ht="12.95" customHeight="1" x14ac:dyDescent="0.2">
      <c r="M187" s="103"/>
      <c r="N187" s="103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</row>
    <row r="188" spans="13:43" ht="12.95" customHeight="1" x14ac:dyDescent="0.2">
      <c r="M188" s="103"/>
      <c r="N188" s="103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</row>
    <row r="189" spans="13:43" ht="12.95" customHeight="1" x14ac:dyDescent="0.2">
      <c r="M189" s="103"/>
      <c r="N189" s="103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</row>
    <row r="190" spans="13:43" ht="12.95" customHeight="1" x14ac:dyDescent="0.2">
      <c r="M190" s="103"/>
      <c r="N190" s="103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</row>
    <row r="191" spans="13:43" ht="12.95" customHeight="1" x14ac:dyDescent="0.2">
      <c r="M191" s="103"/>
      <c r="N191" s="103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</row>
    <row r="192" spans="13:43" ht="12.95" customHeight="1" x14ac:dyDescent="0.2">
      <c r="M192" s="103"/>
      <c r="N192" s="103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</row>
    <row r="193" spans="13:43" ht="12.95" customHeight="1" x14ac:dyDescent="0.2">
      <c r="M193" s="103"/>
      <c r="N193" s="103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</row>
    <row r="194" spans="13:43" ht="12.95" customHeight="1" x14ac:dyDescent="0.2">
      <c r="M194" s="103"/>
      <c r="N194" s="103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</row>
    <row r="195" spans="13:43" ht="12.95" customHeight="1" x14ac:dyDescent="0.2">
      <c r="M195" s="103"/>
      <c r="N195" s="103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</row>
    <row r="196" spans="13:43" ht="12.95" customHeight="1" x14ac:dyDescent="0.2">
      <c r="M196" s="103"/>
      <c r="N196" s="103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</row>
    <row r="197" spans="13:43" ht="12.95" customHeight="1" x14ac:dyDescent="0.2">
      <c r="M197" s="103"/>
      <c r="N197" s="103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</row>
    <row r="198" spans="13:43" ht="12.95" customHeight="1" x14ac:dyDescent="0.2">
      <c r="M198" s="103"/>
      <c r="N198" s="103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</row>
    <row r="199" spans="13:43" ht="12.95" customHeight="1" x14ac:dyDescent="0.2">
      <c r="M199" s="103"/>
      <c r="N199" s="103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</row>
    <row r="200" spans="13:43" ht="12.95" customHeight="1" x14ac:dyDescent="0.2">
      <c r="M200" s="103"/>
      <c r="N200" s="103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</row>
    <row r="201" spans="13:43" ht="12.95" customHeight="1" x14ac:dyDescent="0.2">
      <c r="M201" s="103"/>
      <c r="N201" s="103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</row>
    <row r="202" spans="13:43" ht="12.95" customHeight="1" x14ac:dyDescent="0.2">
      <c r="M202" s="103"/>
      <c r="N202" s="103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</row>
    <row r="203" spans="13:43" ht="12.95" customHeight="1" x14ac:dyDescent="0.2">
      <c r="M203" s="103"/>
      <c r="N203" s="103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</row>
    <row r="204" spans="13:43" ht="12.95" customHeight="1" x14ac:dyDescent="0.2">
      <c r="M204" s="103"/>
      <c r="N204" s="103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</row>
    <row r="205" spans="13:43" ht="12.95" customHeight="1" x14ac:dyDescent="0.2">
      <c r="M205" s="103"/>
      <c r="N205" s="103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</row>
    <row r="206" spans="13:43" ht="12.95" customHeight="1" x14ac:dyDescent="0.2">
      <c r="M206" s="103"/>
      <c r="N206" s="103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</row>
    <row r="207" spans="13:43" ht="12.95" customHeight="1" x14ac:dyDescent="0.2">
      <c r="M207" s="103"/>
      <c r="N207" s="103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</row>
    <row r="208" spans="13:43" ht="12.95" customHeight="1" x14ac:dyDescent="0.2">
      <c r="M208" s="103"/>
      <c r="N208" s="103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</row>
    <row r="209" spans="13:43" ht="12.95" customHeight="1" x14ac:dyDescent="0.2">
      <c r="M209" s="103"/>
      <c r="N209" s="103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</row>
    <row r="210" spans="13:43" ht="12.95" customHeight="1" x14ac:dyDescent="0.2">
      <c r="M210" s="103"/>
      <c r="N210" s="103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</row>
    <row r="211" spans="13:43" ht="12.95" customHeight="1" x14ac:dyDescent="0.2">
      <c r="M211" s="103"/>
      <c r="N211" s="103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</row>
    <row r="212" spans="13:43" ht="12.95" customHeight="1" x14ac:dyDescent="0.2">
      <c r="M212" s="103"/>
      <c r="N212" s="103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</row>
    <row r="213" spans="13:43" ht="12.95" customHeight="1" x14ac:dyDescent="0.2">
      <c r="M213" s="103"/>
      <c r="N213" s="103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</row>
    <row r="214" spans="13:43" ht="12.95" customHeight="1" x14ac:dyDescent="0.2">
      <c r="M214" s="103"/>
      <c r="N214" s="103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</row>
    <row r="215" spans="13:43" ht="12.95" customHeight="1" x14ac:dyDescent="0.2">
      <c r="M215" s="103"/>
      <c r="N215" s="103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</row>
    <row r="216" spans="13:43" ht="12.95" customHeight="1" x14ac:dyDescent="0.2">
      <c r="M216" s="103"/>
      <c r="N216" s="103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</row>
  </sheetData>
  <mergeCells count="47">
    <mergeCell ref="C52:E52"/>
    <mergeCell ref="C26:E26"/>
    <mergeCell ref="C27:E27"/>
    <mergeCell ref="C45:C48"/>
    <mergeCell ref="D33:E33"/>
    <mergeCell ref="C39:E39"/>
    <mergeCell ref="C28:E28"/>
    <mergeCell ref="C49:E49"/>
    <mergeCell ref="D48:E48"/>
    <mergeCell ref="D46:E46"/>
    <mergeCell ref="C36:E36"/>
    <mergeCell ref="C31:C35"/>
    <mergeCell ref="C50:E50"/>
    <mergeCell ref="C30:E30"/>
    <mergeCell ref="D34:E34"/>
    <mergeCell ref="C37:E37"/>
    <mergeCell ref="D35:E35"/>
    <mergeCell ref="C13:E13"/>
    <mergeCell ref="D47:E47"/>
    <mergeCell ref="C51:E51"/>
    <mergeCell ref="C43:E43"/>
    <mergeCell ref="C44:E44"/>
    <mergeCell ref="D45:E45"/>
    <mergeCell ref="C41:E41"/>
    <mergeCell ref="C19:D21"/>
    <mergeCell ref="C22:D23"/>
    <mergeCell ref="C38:E38"/>
    <mergeCell ref="C4:E7"/>
    <mergeCell ref="C10:E10"/>
    <mergeCell ref="C11:E11"/>
    <mergeCell ref="C24:E24"/>
    <mergeCell ref="C42:E42"/>
    <mergeCell ref="C40:E40"/>
    <mergeCell ref="C8:E8"/>
    <mergeCell ref="C29:E29"/>
    <mergeCell ref="D32:E32"/>
    <mergeCell ref="C12:E12"/>
    <mergeCell ref="J1:K1"/>
    <mergeCell ref="F4:K4"/>
    <mergeCell ref="F5:K5"/>
    <mergeCell ref="C9:E9"/>
    <mergeCell ref="C25:E25"/>
    <mergeCell ref="D31:E31"/>
    <mergeCell ref="C14:D15"/>
    <mergeCell ref="C16:D18"/>
    <mergeCell ref="B2:K2"/>
    <mergeCell ref="B4:B7"/>
  </mergeCells>
  <pageMargins left="0.31496062992125984" right="0.11811023622047245" top="0" bottom="0" header="0.31496062992125984" footer="0.31496062992125984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4"/>
  <sheetViews>
    <sheetView workbookViewId="0"/>
  </sheetViews>
  <sheetFormatPr defaultRowHeight="12.75" x14ac:dyDescent="0.2"/>
  <cols>
    <col min="1" max="1" width="4" customWidth="1"/>
    <col min="2" max="2" width="24.5703125" customWidth="1"/>
    <col min="3" max="3" width="7.140625" customWidth="1"/>
    <col min="4" max="4" width="7.85546875" customWidth="1"/>
    <col min="5" max="5" width="6.85546875" customWidth="1"/>
    <col min="6" max="6" width="8.28515625" customWidth="1"/>
    <col min="7" max="7" width="7.5703125" customWidth="1"/>
    <col min="8" max="8" width="8.28515625" customWidth="1"/>
    <col min="9" max="9" width="7.140625" customWidth="1"/>
    <col min="10" max="10" width="8.42578125" customWidth="1"/>
    <col min="11" max="11" width="7" customWidth="1"/>
    <col min="12" max="12" width="8.7109375" customWidth="1"/>
    <col min="13" max="13" width="7.140625" customWidth="1"/>
    <col min="14" max="14" width="8" customWidth="1"/>
    <col min="15" max="15" width="7.7109375" customWidth="1"/>
    <col min="16" max="16" width="8.7109375" customWidth="1"/>
    <col min="17" max="17" width="5.7109375" customWidth="1"/>
    <col min="18" max="19" width="0" hidden="1" customWidth="1"/>
    <col min="20" max="21" width="9.140625" hidden="1" customWidth="1"/>
    <col min="22" max="22" width="0" hidden="1" customWidth="1"/>
  </cols>
  <sheetData>
    <row r="1" spans="1:28" ht="12.95" customHeight="1" x14ac:dyDescent="0.2">
      <c r="O1" s="113" t="s">
        <v>306</v>
      </c>
    </row>
    <row r="2" spans="1:28" ht="20.45" customHeight="1" x14ac:dyDescent="0.25">
      <c r="A2" s="417" t="s">
        <v>13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6"/>
    </row>
    <row r="3" spans="1:28" ht="11.2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6"/>
    </row>
    <row r="4" spans="1:28" ht="47.25" customHeight="1" x14ac:dyDescent="0.2">
      <c r="A4" s="418" t="s">
        <v>27</v>
      </c>
      <c r="B4" s="418" t="s">
        <v>73</v>
      </c>
      <c r="C4" s="418" t="s">
        <v>300</v>
      </c>
      <c r="D4" s="418"/>
      <c r="E4" s="334" t="s">
        <v>301</v>
      </c>
      <c r="F4" s="334"/>
      <c r="G4" s="334"/>
      <c r="H4" s="334"/>
      <c r="I4" s="334" t="s">
        <v>304</v>
      </c>
      <c r="J4" s="334"/>
      <c r="K4" s="334"/>
      <c r="L4" s="334"/>
      <c r="M4" s="334" t="s">
        <v>305</v>
      </c>
      <c r="N4" s="334"/>
      <c r="O4" s="334"/>
      <c r="P4" s="334"/>
      <c r="Q4" s="6"/>
    </row>
    <row r="5" spans="1:28" ht="17.45" customHeight="1" x14ac:dyDescent="0.2">
      <c r="A5" s="307"/>
      <c r="B5" s="418"/>
      <c r="C5" s="337">
        <v>2019</v>
      </c>
      <c r="D5" s="337">
        <v>2020</v>
      </c>
      <c r="E5" s="334">
        <v>2019</v>
      </c>
      <c r="F5" s="334"/>
      <c r="G5" s="334">
        <v>2020</v>
      </c>
      <c r="H5" s="334"/>
      <c r="I5" s="334">
        <v>2019</v>
      </c>
      <c r="J5" s="334"/>
      <c r="K5" s="334">
        <v>2020</v>
      </c>
      <c r="L5" s="334"/>
      <c r="M5" s="334">
        <v>2019</v>
      </c>
      <c r="N5" s="334"/>
      <c r="O5" s="334">
        <v>2020</v>
      </c>
      <c r="P5" s="334"/>
      <c r="Q5" s="6"/>
    </row>
    <row r="6" spans="1:28" ht="21.2" customHeight="1" x14ac:dyDescent="0.2">
      <c r="A6" s="307"/>
      <c r="B6" s="418"/>
      <c r="C6" s="337"/>
      <c r="D6" s="337"/>
      <c r="E6" s="111" t="s">
        <v>302</v>
      </c>
      <c r="F6" s="112" t="s">
        <v>303</v>
      </c>
      <c r="G6" s="111" t="s">
        <v>302</v>
      </c>
      <c r="H6" s="112" t="s">
        <v>303</v>
      </c>
      <c r="I6" s="112" t="s">
        <v>302</v>
      </c>
      <c r="J6" s="112" t="s">
        <v>303</v>
      </c>
      <c r="K6" s="112" t="s">
        <v>302</v>
      </c>
      <c r="L6" s="112" t="s">
        <v>303</v>
      </c>
      <c r="M6" s="111" t="s">
        <v>302</v>
      </c>
      <c r="N6" s="112" t="s">
        <v>303</v>
      </c>
      <c r="O6" s="111" t="s">
        <v>302</v>
      </c>
      <c r="P6" s="112" t="s">
        <v>303</v>
      </c>
      <c r="Q6" s="6"/>
    </row>
    <row r="7" spans="1:28" ht="12.2" customHeight="1" x14ac:dyDescent="0.2">
      <c r="A7" s="106" t="s">
        <v>28</v>
      </c>
      <c r="B7" s="106" t="s">
        <v>30</v>
      </c>
      <c r="C7" s="106">
        <v>1</v>
      </c>
      <c r="D7" s="106">
        <v>2</v>
      </c>
      <c r="E7" s="106">
        <v>3</v>
      </c>
      <c r="F7" s="106">
        <v>4</v>
      </c>
      <c r="G7" s="106">
        <v>5</v>
      </c>
      <c r="H7" s="106">
        <v>6</v>
      </c>
      <c r="I7" s="106">
        <v>7</v>
      </c>
      <c r="J7" s="106">
        <v>8</v>
      </c>
      <c r="K7" s="106">
        <v>9</v>
      </c>
      <c r="L7" s="106">
        <v>10</v>
      </c>
      <c r="M7" s="106">
        <v>11</v>
      </c>
      <c r="N7" s="106">
        <v>12</v>
      </c>
      <c r="O7" s="106">
        <v>13</v>
      </c>
      <c r="P7" s="106">
        <v>14</v>
      </c>
      <c r="Q7" s="6"/>
      <c r="T7" s="115"/>
    </row>
    <row r="8" spans="1:28" ht="12.2" customHeight="1" x14ac:dyDescent="0.2">
      <c r="A8" s="27">
        <v>1</v>
      </c>
      <c r="B8" s="108" t="s">
        <v>74</v>
      </c>
      <c r="C8" s="35"/>
      <c r="D8" s="35"/>
      <c r="E8" s="35"/>
      <c r="F8" s="76"/>
      <c r="G8" s="35"/>
      <c r="H8" s="76"/>
      <c r="I8" s="35"/>
      <c r="J8" s="76"/>
      <c r="K8" s="35"/>
      <c r="L8" s="76"/>
      <c r="M8" s="71"/>
      <c r="N8" s="76"/>
      <c r="O8" s="71"/>
      <c r="P8" s="76"/>
      <c r="Q8" s="114"/>
      <c r="R8" s="115"/>
      <c r="S8" s="115"/>
      <c r="T8" s="115"/>
      <c r="U8" s="115"/>
      <c r="V8" s="115"/>
      <c r="W8" s="115"/>
      <c r="X8" s="115"/>
      <c r="Y8" s="22"/>
      <c r="Z8" s="22"/>
      <c r="AA8" s="22"/>
      <c r="AB8" s="22"/>
    </row>
    <row r="9" spans="1:28" ht="12.2" customHeight="1" x14ac:dyDescent="0.2">
      <c r="A9" s="27">
        <v>2</v>
      </c>
      <c r="B9" s="108" t="s">
        <v>275</v>
      </c>
      <c r="C9" s="35">
        <v>3012</v>
      </c>
      <c r="D9" s="73">
        <v>2753</v>
      </c>
      <c r="E9" s="276">
        <v>220</v>
      </c>
      <c r="F9" s="76">
        <f t="shared" ref="F9:F35" si="0">IF(C9=0,0,E9*100/C9)</f>
        <v>7.3041168658698536</v>
      </c>
      <c r="G9" s="73">
        <v>145</v>
      </c>
      <c r="H9" s="76">
        <f t="shared" ref="H9:H33" si="1">IF(D9=0,IF(G9=0,0,100),R9)</f>
        <v>5.2669814747548127</v>
      </c>
      <c r="I9" s="35">
        <v>316</v>
      </c>
      <c r="J9" s="76">
        <f t="shared" ref="J9:J33" si="2">IF(C9=0,IF(I9=0,0,100),S9)</f>
        <v>10.49136786188579</v>
      </c>
      <c r="K9" s="73">
        <v>184</v>
      </c>
      <c r="L9" s="76">
        <f t="shared" ref="L9:L33" si="3">IF(D9=0,IF(K9=0,0,100),T9)</f>
        <v>6.6836178714130039</v>
      </c>
      <c r="M9" s="71">
        <v>536</v>
      </c>
      <c r="N9" s="76">
        <f t="shared" ref="N9:N33" si="4">IF(C9=0,0,M9*100/C9)</f>
        <v>17.795484727755642</v>
      </c>
      <c r="O9" s="71">
        <f t="shared" ref="O9:O33" si="5">G9+K9</f>
        <v>329</v>
      </c>
      <c r="P9" s="76">
        <f t="shared" ref="P9:P33" si="6">IF(D9=0,IF(O9=0,0,100),V9)</f>
        <v>11.950599346167817</v>
      </c>
      <c r="Q9" s="114">
        <f t="shared" ref="Q9:Q16" si="7">IF(C9=0,0,SUM(E9*100/C9))</f>
        <v>7.3041168658698536</v>
      </c>
      <c r="R9" s="115">
        <f t="shared" ref="R9:R35" si="8">IF(D9=0,0,SUM(G9*100/D9))</f>
        <v>5.2669814747548127</v>
      </c>
      <c r="S9" s="115">
        <f t="shared" ref="S9:S35" si="9">IF(C9=0,0,SUM(I9*100/C9))</f>
        <v>10.49136786188579</v>
      </c>
      <c r="T9" s="115">
        <f t="shared" ref="T9:T35" si="10">IF(D9=0,0,SUM(K9*100/D9))</f>
        <v>6.6836178714130039</v>
      </c>
      <c r="U9" s="115">
        <f t="shared" ref="U9:U33" si="11">IF(C9=0,0,SUM(M9*100/C9))</f>
        <v>17.795484727755642</v>
      </c>
      <c r="V9" s="115">
        <f t="shared" ref="V9:V35" si="12">IF(D9=0,0,SUM(O9*100/D9))</f>
        <v>11.950599346167817</v>
      </c>
      <c r="W9" s="115"/>
      <c r="X9" s="115"/>
      <c r="Y9" s="22"/>
      <c r="Z9" s="22"/>
      <c r="AA9" s="22"/>
      <c r="AB9" s="22"/>
    </row>
    <row r="10" spans="1:28" ht="12.2" customHeight="1" x14ac:dyDescent="0.2">
      <c r="A10" s="27">
        <v>3</v>
      </c>
      <c r="B10" s="108" t="s">
        <v>276</v>
      </c>
      <c r="C10" s="35">
        <v>1968</v>
      </c>
      <c r="D10" s="73">
        <v>2067</v>
      </c>
      <c r="E10" s="277">
        <v>89</v>
      </c>
      <c r="F10" s="76">
        <f t="shared" si="0"/>
        <v>4.5223577235772359</v>
      </c>
      <c r="G10" s="73">
        <v>36</v>
      </c>
      <c r="H10" s="76">
        <f t="shared" si="1"/>
        <v>1.741654571843251</v>
      </c>
      <c r="I10" s="35">
        <v>82</v>
      </c>
      <c r="J10" s="76">
        <f t="shared" si="2"/>
        <v>4.166666666666667</v>
      </c>
      <c r="K10" s="73">
        <v>62</v>
      </c>
      <c r="L10" s="76">
        <f t="shared" si="3"/>
        <v>2.999516207063377</v>
      </c>
      <c r="M10" s="71">
        <v>171</v>
      </c>
      <c r="N10" s="76">
        <f t="shared" si="4"/>
        <v>8.6890243902439028</v>
      </c>
      <c r="O10" s="71">
        <f t="shared" si="5"/>
        <v>98</v>
      </c>
      <c r="P10" s="76">
        <f t="shared" si="6"/>
        <v>4.7411707789066275</v>
      </c>
      <c r="Q10" s="114">
        <f t="shared" si="7"/>
        <v>4.5223577235772359</v>
      </c>
      <c r="R10" s="115">
        <f t="shared" si="8"/>
        <v>1.741654571843251</v>
      </c>
      <c r="S10" s="115">
        <f t="shared" si="9"/>
        <v>4.166666666666667</v>
      </c>
      <c r="T10" s="115">
        <f t="shared" si="10"/>
        <v>2.999516207063377</v>
      </c>
      <c r="U10" s="115">
        <f t="shared" si="11"/>
        <v>8.6890243902439028</v>
      </c>
      <c r="V10" s="115">
        <f t="shared" si="12"/>
        <v>4.7411707789066275</v>
      </c>
      <c r="W10" s="115"/>
      <c r="X10" s="115"/>
      <c r="Y10" s="22"/>
      <c r="Z10" s="22"/>
      <c r="AA10" s="22"/>
      <c r="AB10" s="22"/>
    </row>
    <row r="11" spans="1:28" ht="12.2" customHeight="1" x14ac:dyDescent="0.2">
      <c r="A11" s="27">
        <v>4</v>
      </c>
      <c r="B11" s="108" t="s">
        <v>277</v>
      </c>
      <c r="C11" s="35">
        <v>9397</v>
      </c>
      <c r="D11" s="73">
        <v>9665</v>
      </c>
      <c r="E11" s="277">
        <v>730</v>
      </c>
      <c r="F11" s="76">
        <f t="shared" si="0"/>
        <v>7.7684367351282324</v>
      </c>
      <c r="G11" s="73">
        <v>505</v>
      </c>
      <c r="H11" s="76">
        <f t="shared" si="1"/>
        <v>5.2250387997930678</v>
      </c>
      <c r="I11" s="35">
        <v>489</v>
      </c>
      <c r="J11" s="76">
        <f t="shared" si="2"/>
        <v>5.2037884431201444</v>
      </c>
      <c r="K11" s="73">
        <v>347</v>
      </c>
      <c r="L11" s="76">
        <f t="shared" si="3"/>
        <v>3.5902741852043456</v>
      </c>
      <c r="M11" s="71">
        <v>1219</v>
      </c>
      <c r="N11" s="76">
        <f t="shared" si="4"/>
        <v>12.972225178248378</v>
      </c>
      <c r="O11" s="71">
        <f t="shared" si="5"/>
        <v>852</v>
      </c>
      <c r="P11" s="76">
        <f t="shared" si="6"/>
        <v>8.8153129849974139</v>
      </c>
      <c r="Q11" s="114">
        <f t="shared" si="7"/>
        <v>7.7684367351282324</v>
      </c>
      <c r="R11" s="115">
        <f t="shared" si="8"/>
        <v>5.2250387997930678</v>
      </c>
      <c r="S11" s="115">
        <f t="shared" si="9"/>
        <v>5.2037884431201444</v>
      </c>
      <c r="T11" s="115">
        <f t="shared" si="10"/>
        <v>3.5902741852043456</v>
      </c>
      <c r="U11" s="115">
        <f t="shared" si="11"/>
        <v>12.972225178248378</v>
      </c>
      <c r="V11" s="115">
        <f t="shared" si="12"/>
        <v>8.8153129849974139</v>
      </c>
      <c r="W11" s="115"/>
      <c r="X11" s="115"/>
      <c r="Y11" s="22"/>
      <c r="Z11" s="22"/>
      <c r="AA11" s="22"/>
      <c r="AB11" s="22"/>
    </row>
    <row r="12" spans="1:28" ht="12.2" customHeight="1" x14ac:dyDescent="0.2">
      <c r="A12" s="27">
        <v>5</v>
      </c>
      <c r="B12" s="108" t="s">
        <v>278</v>
      </c>
      <c r="C12" s="35">
        <v>5600</v>
      </c>
      <c r="D12" s="73">
        <v>5226</v>
      </c>
      <c r="E12" s="277">
        <v>252</v>
      </c>
      <c r="F12" s="76">
        <f t="shared" si="0"/>
        <v>4.5</v>
      </c>
      <c r="G12" s="73">
        <v>200</v>
      </c>
      <c r="H12" s="76">
        <f t="shared" si="1"/>
        <v>3.8270187523918868</v>
      </c>
      <c r="I12" s="35">
        <v>240</v>
      </c>
      <c r="J12" s="76">
        <f t="shared" si="2"/>
        <v>4.2857142857142856</v>
      </c>
      <c r="K12" s="73">
        <v>177</v>
      </c>
      <c r="L12" s="76">
        <f t="shared" si="3"/>
        <v>3.3869115958668199</v>
      </c>
      <c r="M12" s="71">
        <v>492</v>
      </c>
      <c r="N12" s="76">
        <f t="shared" si="4"/>
        <v>8.7857142857142865</v>
      </c>
      <c r="O12" s="71">
        <f t="shared" si="5"/>
        <v>377</v>
      </c>
      <c r="P12" s="76">
        <f t="shared" si="6"/>
        <v>7.2139303482587067</v>
      </c>
      <c r="Q12" s="114">
        <f t="shared" si="7"/>
        <v>4.5</v>
      </c>
      <c r="R12" s="115">
        <f t="shared" si="8"/>
        <v>3.8270187523918868</v>
      </c>
      <c r="S12" s="115">
        <f t="shared" si="9"/>
        <v>4.2857142857142856</v>
      </c>
      <c r="T12" s="115">
        <f t="shared" si="10"/>
        <v>3.3869115958668199</v>
      </c>
      <c r="U12" s="115">
        <f t="shared" si="11"/>
        <v>8.7857142857142865</v>
      </c>
      <c r="V12" s="115">
        <f t="shared" si="12"/>
        <v>7.2139303482587067</v>
      </c>
      <c r="W12" s="115"/>
      <c r="X12" s="115"/>
      <c r="Y12" s="22"/>
      <c r="Z12" s="22"/>
      <c r="AA12" s="22"/>
      <c r="AB12" s="22"/>
    </row>
    <row r="13" spans="1:28" ht="12.2" customHeight="1" x14ac:dyDescent="0.2">
      <c r="A13" s="27">
        <v>6</v>
      </c>
      <c r="B13" s="108" t="s">
        <v>279</v>
      </c>
      <c r="C13" s="35">
        <v>3014</v>
      </c>
      <c r="D13" s="73">
        <v>2574</v>
      </c>
      <c r="E13" s="277">
        <v>153</v>
      </c>
      <c r="F13" s="76">
        <f t="shared" si="0"/>
        <v>5.0763105507631057</v>
      </c>
      <c r="G13" s="73">
        <v>111</v>
      </c>
      <c r="H13" s="76">
        <f t="shared" si="1"/>
        <v>4.3123543123543122</v>
      </c>
      <c r="I13" s="35">
        <v>63</v>
      </c>
      <c r="J13" s="76">
        <f t="shared" si="2"/>
        <v>2.0902455209024553</v>
      </c>
      <c r="K13" s="73">
        <v>41</v>
      </c>
      <c r="L13" s="76">
        <f t="shared" si="3"/>
        <v>1.5928515928515929</v>
      </c>
      <c r="M13" s="71">
        <v>216</v>
      </c>
      <c r="N13" s="76">
        <f t="shared" si="4"/>
        <v>7.1665560716655605</v>
      </c>
      <c r="O13" s="71">
        <f t="shared" si="5"/>
        <v>152</v>
      </c>
      <c r="P13" s="76">
        <f t="shared" si="6"/>
        <v>5.9052059052059054</v>
      </c>
      <c r="Q13" s="114">
        <f t="shared" si="7"/>
        <v>5.0763105507631057</v>
      </c>
      <c r="R13" s="115">
        <f t="shared" si="8"/>
        <v>4.3123543123543122</v>
      </c>
      <c r="S13" s="115">
        <f t="shared" si="9"/>
        <v>2.0902455209024553</v>
      </c>
      <c r="T13" s="115">
        <f t="shared" si="10"/>
        <v>1.5928515928515929</v>
      </c>
      <c r="U13" s="115">
        <f t="shared" si="11"/>
        <v>7.1665560716655605</v>
      </c>
      <c r="V13" s="115">
        <f t="shared" si="12"/>
        <v>5.9052059052059054</v>
      </c>
      <c r="W13" s="115"/>
      <c r="X13" s="115"/>
      <c r="Y13" s="22"/>
      <c r="Z13" s="22"/>
      <c r="AA13" s="22"/>
      <c r="AB13" s="22"/>
    </row>
    <row r="14" spans="1:28" ht="12.2" customHeight="1" x14ac:dyDescent="0.2">
      <c r="A14" s="27">
        <v>7</v>
      </c>
      <c r="B14" s="108" t="s">
        <v>280</v>
      </c>
      <c r="C14" s="35">
        <v>1985</v>
      </c>
      <c r="D14" s="73">
        <v>1905</v>
      </c>
      <c r="E14" s="277">
        <v>64</v>
      </c>
      <c r="F14" s="76">
        <f t="shared" si="0"/>
        <v>3.2241813602015115</v>
      </c>
      <c r="G14" s="73">
        <v>38</v>
      </c>
      <c r="H14" s="76">
        <f t="shared" si="1"/>
        <v>1.9947506561679791</v>
      </c>
      <c r="I14" s="35">
        <v>42</v>
      </c>
      <c r="J14" s="76">
        <f t="shared" si="2"/>
        <v>2.1158690176322419</v>
      </c>
      <c r="K14" s="73">
        <v>16</v>
      </c>
      <c r="L14" s="76">
        <f t="shared" si="3"/>
        <v>0.83989501312335957</v>
      </c>
      <c r="M14" s="71">
        <v>106</v>
      </c>
      <c r="N14" s="76">
        <f t="shared" si="4"/>
        <v>5.3400503778337534</v>
      </c>
      <c r="O14" s="71">
        <f t="shared" si="5"/>
        <v>54</v>
      </c>
      <c r="P14" s="76">
        <f t="shared" si="6"/>
        <v>2.8346456692913384</v>
      </c>
      <c r="Q14" s="114">
        <f t="shared" si="7"/>
        <v>3.2241813602015115</v>
      </c>
      <c r="R14" s="115">
        <f t="shared" si="8"/>
        <v>1.9947506561679791</v>
      </c>
      <c r="S14" s="115">
        <f t="shared" si="9"/>
        <v>2.1158690176322419</v>
      </c>
      <c r="T14" s="115">
        <f t="shared" si="10"/>
        <v>0.83989501312335957</v>
      </c>
      <c r="U14" s="115">
        <f t="shared" si="11"/>
        <v>5.3400503778337534</v>
      </c>
      <c r="V14" s="115">
        <f t="shared" si="12"/>
        <v>2.8346456692913384</v>
      </c>
      <c r="W14" s="115"/>
      <c r="X14" s="115"/>
      <c r="Y14" s="22"/>
      <c r="Z14" s="22"/>
      <c r="AA14" s="22"/>
      <c r="AB14" s="22"/>
    </row>
    <row r="15" spans="1:28" ht="12.2" customHeight="1" x14ac:dyDescent="0.2">
      <c r="A15" s="27">
        <v>8</v>
      </c>
      <c r="B15" s="108" t="s">
        <v>281</v>
      </c>
      <c r="C15" s="35">
        <v>4578</v>
      </c>
      <c r="D15" s="73">
        <v>4439</v>
      </c>
      <c r="E15" s="277">
        <v>278</v>
      </c>
      <c r="F15" s="76">
        <f t="shared" si="0"/>
        <v>6.0725207514198338</v>
      </c>
      <c r="G15" s="73">
        <v>211</v>
      </c>
      <c r="H15" s="76">
        <f t="shared" si="1"/>
        <v>4.7533228204550575</v>
      </c>
      <c r="I15" s="35">
        <v>120</v>
      </c>
      <c r="J15" s="76">
        <f t="shared" si="2"/>
        <v>2.6212319790301444</v>
      </c>
      <c r="K15" s="73">
        <v>109</v>
      </c>
      <c r="L15" s="76">
        <f t="shared" si="3"/>
        <v>2.4555079972966882</v>
      </c>
      <c r="M15" s="71">
        <v>398</v>
      </c>
      <c r="N15" s="76">
        <f t="shared" si="4"/>
        <v>8.6937527304499778</v>
      </c>
      <c r="O15" s="71">
        <f t="shared" si="5"/>
        <v>320</v>
      </c>
      <c r="P15" s="76">
        <f t="shared" si="6"/>
        <v>7.2088308177517462</v>
      </c>
      <c r="Q15" s="114">
        <f t="shared" si="7"/>
        <v>6.0725207514198338</v>
      </c>
      <c r="R15" s="115">
        <f t="shared" si="8"/>
        <v>4.7533228204550575</v>
      </c>
      <c r="S15" s="115">
        <f t="shared" si="9"/>
        <v>2.6212319790301444</v>
      </c>
      <c r="T15" s="115">
        <f t="shared" si="10"/>
        <v>2.4555079972966882</v>
      </c>
      <c r="U15" s="115">
        <f t="shared" si="11"/>
        <v>8.6937527304499778</v>
      </c>
      <c r="V15" s="115">
        <f t="shared" si="12"/>
        <v>7.2088308177517462</v>
      </c>
      <c r="W15" s="115"/>
      <c r="X15" s="115"/>
      <c r="Y15" s="22"/>
      <c r="Z15" s="22"/>
      <c r="AA15" s="22"/>
      <c r="AB15" s="22"/>
    </row>
    <row r="16" spans="1:28" ht="12.2" customHeight="1" x14ac:dyDescent="0.2">
      <c r="A16" s="27">
        <v>9</v>
      </c>
      <c r="B16" s="108" t="s">
        <v>282</v>
      </c>
      <c r="C16" s="35">
        <v>1725</v>
      </c>
      <c r="D16" s="73">
        <v>1565</v>
      </c>
      <c r="E16" s="277">
        <v>98</v>
      </c>
      <c r="F16" s="76">
        <f t="shared" si="0"/>
        <v>5.6811594202898554</v>
      </c>
      <c r="G16" s="73">
        <v>74</v>
      </c>
      <c r="H16" s="76">
        <f t="shared" si="1"/>
        <v>4.7284345047923324</v>
      </c>
      <c r="I16" s="35">
        <v>46</v>
      </c>
      <c r="J16" s="76">
        <f t="shared" si="2"/>
        <v>2.6666666666666665</v>
      </c>
      <c r="K16" s="73">
        <v>52</v>
      </c>
      <c r="L16" s="76">
        <f t="shared" si="3"/>
        <v>3.3226837060702876</v>
      </c>
      <c r="M16" s="71">
        <v>144</v>
      </c>
      <c r="N16" s="76">
        <f t="shared" si="4"/>
        <v>8.3478260869565215</v>
      </c>
      <c r="O16" s="71">
        <f t="shared" si="5"/>
        <v>126</v>
      </c>
      <c r="P16" s="76">
        <f t="shared" si="6"/>
        <v>8.0511182108626205</v>
      </c>
      <c r="Q16" s="114">
        <f t="shared" si="7"/>
        <v>5.6811594202898554</v>
      </c>
      <c r="R16" s="115">
        <f t="shared" si="8"/>
        <v>4.7284345047923324</v>
      </c>
      <c r="S16" s="115">
        <f t="shared" si="9"/>
        <v>2.6666666666666665</v>
      </c>
      <c r="T16" s="115">
        <f t="shared" si="10"/>
        <v>3.3226837060702876</v>
      </c>
      <c r="U16" s="115">
        <f t="shared" si="11"/>
        <v>8.3478260869565215</v>
      </c>
      <c r="V16" s="115">
        <f t="shared" si="12"/>
        <v>8.0511182108626205</v>
      </c>
      <c r="W16" s="115"/>
      <c r="X16" s="115"/>
      <c r="Y16" s="22"/>
      <c r="Z16" s="22"/>
      <c r="AA16" s="22"/>
      <c r="AB16" s="22"/>
    </row>
    <row r="17" spans="1:28" ht="12.2" customHeight="1" x14ac:dyDescent="0.2">
      <c r="A17" s="27">
        <v>10</v>
      </c>
      <c r="B17" s="108" t="s">
        <v>283</v>
      </c>
      <c r="C17" s="35">
        <v>3837</v>
      </c>
      <c r="D17" s="73">
        <v>3173</v>
      </c>
      <c r="E17" s="220">
        <v>158</v>
      </c>
      <c r="F17" s="76">
        <f t="shared" si="0"/>
        <v>4.117800364868387</v>
      </c>
      <c r="G17" s="73">
        <v>96</v>
      </c>
      <c r="H17" s="76">
        <f t="shared" si="1"/>
        <v>3.0255278915852504</v>
      </c>
      <c r="I17" s="35">
        <v>116</v>
      </c>
      <c r="J17" s="76">
        <f t="shared" si="2"/>
        <v>3.023195204586917</v>
      </c>
      <c r="K17" s="73">
        <v>66</v>
      </c>
      <c r="L17" s="76">
        <f t="shared" si="3"/>
        <v>2.0800504254648597</v>
      </c>
      <c r="M17" s="71">
        <v>681</v>
      </c>
      <c r="N17" s="76">
        <f t="shared" si="4"/>
        <v>17.748240813135261</v>
      </c>
      <c r="O17" s="71">
        <f t="shared" si="5"/>
        <v>162</v>
      </c>
      <c r="P17" s="76">
        <f t="shared" si="6"/>
        <v>5.1055783170501101</v>
      </c>
      <c r="Q17" s="114">
        <f t="shared" ref="Q17:Q31" si="13">IF(C17=0,0,SUM(E18*100/C17))</f>
        <v>3.2316914255929112</v>
      </c>
      <c r="R17" s="115">
        <f t="shared" si="8"/>
        <v>3.0255278915852504</v>
      </c>
      <c r="S17" s="115">
        <f t="shared" si="9"/>
        <v>3.023195204586917</v>
      </c>
      <c r="T17" s="115">
        <f t="shared" si="10"/>
        <v>2.0800504254648597</v>
      </c>
      <c r="U17" s="115">
        <f t="shared" si="11"/>
        <v>17.748240813135261</v>
      </c>
      <c r="V17" s="115">
        <f t="shared" si="12"/>
        <v>5.1055783170501101</v>
      </c>
      <c r="W17" s="115"/>
      <c r="X17" s="115"/>
      <c r="Y17" s="22"/>
      <c r="Z17" s="22"/>
      <c r="AA17" s="22"/>
      <c r="AB17" s="22"/>
    </row>
    <row r="18" spans="1:28" ht="12.2" customHeight="1" x14ac:dyDescent="0.2">
      <c r="A18" s="27">
        <v>11</v>
      </c>
      <c r="B18" s="108" t="s">
        <v>284</v>
      </c>
      <c r="C18" s="35">
        <v>2160</v>
      </c>
      <c r="D18" s="73">
        <v>2022</v>
      </c>
      <c r="E18" s="277">
        <v>124</v>
      </c>
      <c r="F18" s="76">
        <f t="shared" si="0"/>
        <v>5.7407407407407405</v>
      </c>
      <c r="G18" s="73">
        <v>101</v>
      </c>
      <c r="H18" s="76">
        <f t="shared" si="1"/>
        <v>4.9950544015825917</v>
      </c>
      <c r="I18" s="35">
        <v>86</v>
      </c>
      <c r="J18" s="76">
        <f t="shared" si="2"/>
        <v>3.9814814814814814</v>
      </c>
      <c r="K18" s="73">
        <v>71</v>
      </c>
      <c r="L18" s="76">
        <f t="shared" si="3"/>
        <v>3.5113748763600396</v>
      </c>
      <c r="M18" s="71">
        <v>210</v>
      </c>
      <c r="N18" s="76">
        <f t="shared" si="4"/>
        <v>9.7222222222222214</v>
      </c>
      <c r="O18" s="71">
        <f t="shared" si="5"/>
        <v>172</v>
      </c>
      <c r="P18" s="76">
        <f t="shared" si="6"/>
        <v>8.5064292779426314</v>
      </c>
      <c r="Q18" s="114">
        <f t="shared" si="13"/>
        <v>2.5462962962962963</v>
      </c>
      <c r="R18" s="115">
        <f t="shared" si="8"/>
        <v>4.9950544015825917</v>
      </c>
      <c r="S18" s="115">
        <f t="shared" si="9"/>
        <v>3.9814814814814814</v>
      </c>
      <c r="T18" s="115">
        <f t="shared" si="10"/>
        <v>3.5113748763600396</v>
      </c>
      <c r="U18" s="115">
        <f t="shared" si="11"/>
        <v>9.7222222222222214</v>
      </c>
      <c r="V18" s="115">
        <f t="shared" si="12"/>
        <v>8.5064292779426314</v>
      </c>
      <c r="W18" s="115"/>
      <c r="X18" s="115"/>
      <c r="Y18" s="22"/>
      <c r="Z18" s="22"/>
      <c r="AA18" s="22"/>
      <c r="AB18" s="22"/>
    </row>
    <row r="19" spans="1:28" ht="12.2" customHeight="1" x14ac:dyDescent="0.2">
      <c r="A19" s="27">
        <v>12</v>
      </c>
      <c r="B19" s="108" t="s">
        <v>285</v>
      </c>
      <c r="C19" s="35">
        <v>2298</v>
      </c>
      <c r="D19" s="73">
        <v>2186</v>
      </c>
      <c r="E19" s="277">
        <v>55</v>
      </c>
      <c r="F19" s="76">
        <f t="shared" si="0"/>
        <v>2.3933855526544821</v>
      </c>
      <c r="G19" s="73">
        <v>34</v>
      </c>
      <c r="H19" s="76">
        <f t="shared" si="1"/>
        <v>1.555352241537054</v>
      </c>
      <c r="I19" s="35">
        <v>66</v>
      </c>
      <c r="J19" s="76">
        <f t="shared" si="2"/>
        <v>2.8720626631853787</v>
      </c>
      <c r="K19" s="73">
        <v>53</v>
      </c>
      <c r="L19" s="76">
        <f t="shared" si="3"/>
        <v>2.4245196706312901</v>
      </c>
      <c r="M19" s="71">
        <v>121</v>
      </c>
      <c r="N19" s="76">
        <f t="shared" si="4"/>
        <v>5.2654482158398608</v>
      </c>
      <c r="O19" s="71">
        <f t="shared" si="5"/>
        <v>87</v>
      </c>
      <c r="P19" s="76">
        <f t="shared" si="6"/>
        <v>3.9798719121683441</v>
      </c>
      <c r="Q19" s="114">
        <f t="shared" si="13"/>
        <v>9.2689295039164499</v>
      </c>
      <c r="R19" s="115">
        <f t="shared" si="8"/>
        <v>1.555352241537054</v>
      </c>
      <c r="S19" s="115">
        <f t="shared" si="9"/>
        <v>2.8720626631853787</v>
      </c>
      <c r="T19" s="115">
        <f t="shared" si="10"/>
        <v>2.4245196706312901</v>
      </c>
      <c r="U19" s="115">
        <f t="shared" si="11"/>
        <v>5.2654482158398608</v>
      </c>
      <c r="V19" s="115">
        <f t="shared" si="12"/>
        <v>3.9798719121683441</v>
      </c>
      <c r="W19" s="115"/>
      <c r="X19" s="115"/>
      <c r="Y19" s="22"/>
      <c r="Z19" s="22"/>
      <c r="AA19" s="22"/>
      <c r="AB19" s="22"/>
    </row>
    <row r="20" spans="1:28" ht="12.2" customHeight="1" x14ac:dyDescent="0.2">
      <c r="A20" s="27">
        <v>13</v>
      </c>
      <c r="B20" s="108" t="s">
        <v>286</v>
      </c>
      <c r="C20" s="35">
        <v>4134</v>
      </c>
      <c r="D20" s="73">
        <v>3780</v>
      </c>
      <c r="E20" s="277">
        <v>213</v>
      </c>
      <c r="F20" s="76">
        <f t="shared" si="0"/>
        <v>5.1523947750362842</v>
      </c>
      <c r="G20" s="73">
        <v>152</v>
      </c>
      <c r="H20" s="76">
        <f t="shared" si="1"/>
        <v>4.0211640211640214</v>
      </c>
      <c r="I20" s="35">
        <v>146</v>
      </c>
      <c r="J20" s="76">
        <f t="shared" si="2"/>
        <v>3.5316884373488149</v>
      </c>
      <c r="K20" s="73">
        <v>103</v>
      </c>
      <c r="L20" s="76">
        <f t="shared" si="3"/>
        <v>2.7248677248677247</v>
      </c>
      <c r="M20" s="71">
        <v>359</v>
      </c>
      <c r="N20" s="76">
        <f t="shared" si="4"/>
        <v>8.6840832123850991</v>
      </c>
      <c r="O20" s="71">
        <f t="shared" si="5"/>
        <v>255</v>
      </c>
      <c r="P20" s="76">
        <f t="shared" si="6"/>
        <v>6.746031746031746</v>
      </c>
      <c r="Q20" s="114">
        <f t="shared" si="13"/>
        <v>3.725205611998065</v>
      </c>
      <c r="R20" s="115">
        <f t="shared" si="8"/>
        <v>4.0211640211640214</v>
      </c>
      <c r="S20" s="115">
        <f t="shared" si="9"/>
        <v>3.5316884373488149</v>
      </c>
      <c r="T20" s="115">
        <f t="shared" si="10"/>
        <v>2.7248677248677247</v>
      </c>
      <c r="U20" s="115">
        <f t="shared" si="11"/>
        <v>8.6840832123850991</v>
      </c>
      <c r="V20" s="115">
        <f t="shared" si="12"/>
        <v>6.746031746031746</v>
      </c>
      <c r="W20" s="115"/>
      <c r="X20" s="115"/>
      <c r="Y20" s="22"/>
      <c r="Z20" s="22"/>
      <c r="AA20" s="22"/>
      <c r="AB20" s="22"/>
    </row>
    <row r="21" spans="1:28" ht="12.2" customHeight="1" x14ac:dyDescent="0.2">
      <c r="A21" s="27">
        <v>14</v>
      </c>
      <c r="B21" s="108" t="s">
        <v>287</v>
      </c>
      <c r="C21" s="35">
        <v>3062</v>
      </c>
      <c r="D21" s="73">
        <v>2907</v>
      </c>
      <c r="E21" s="277">
        <v>154</v>
      </c>
      <c r="F21" s="76">
        <f t="shared" si="0"/>
        <v>5.0293925538863489</v>
      </c>
      <c r="G21" s="73">
        <v>124</v>
      </c>
      <c r="H21" s="76">
        <f t="shared" si="1"/>
        <v>4.2655658754729959</v>
      </c>
      <c r="I21" s="35">
        <v>76</v>
      </c>
      <c r="J21" s="76">
        <f t="shared" si="2"/>
        <v>2.4820378837361203</v>
      </c>
      <c r="K21" s="73">
        <v>50</v>
      </c>
      <c r="L21" s="76">
        <f t="shared" si="3"/>
        <v>1.7199862401100792</v>
      </c>
      <c r="M21" s="71">
        <v>230</v>
      </c>
      <c r="N21" s="76">
        <f t="shared" si="4"/>
        <v>7.5114304376224688</v>
      </c>
      <c r="O21" s="71">
        <f t="shared" si="5"/>
        <v>174</v>
      </c>
      <c r="P21" s="76">
        <f t="shared" si="6"/>
        <v>5.9855521155830758</v>
      </c>
      <c r="Q21" s="114">
        <f t="shared" si="13"/>
        <v>5.2906596995427826</v>
      </c>
      <c r="R21" s="115">
        <f t="shared" si="8"/>
        <v>4.2655658754729959</v>
      </c>
      <c r="S21" s="115">
        <f t="shared" si="9"/>
        <v>2.4820378837361203</v>
      </c>
      <c r="T21" s="115">
        <f t="shared" si="10"/>
        <v>1.7199862401100792</v>
      </c>
      <c r="U21" s="115">
        <f t="shared" si="11"/>
        <v>7.5114304376224688</v>
      </c>
      <c r="V21" s="115">
        <f t="shared" si="12"/>
        <v>5.9855521155830758</v>
      </c>
      <c r="W21" s="115"/>
      <c r="X21" s="115"/>
      <c r="Y21" s="22"/>
      <c r="Z21" s="22"/>
      <c r="AA21" s="22"/>
      <c r="AB21" s="22"/>
    </row>
    <row r="22" spans="1:28" ht="12.2" customHeight="1" x14ac:dyDescent="0.2">
      <c r="A22" s="27">
        <v>15</v>
      </c>
      <c r="B22" s="108" t="s">
        <v>288</v>
      </c>
      <c r="C22" s="35">
        <v>3865</v>
      </c>
      <c r="D22" s="73">
        <v>3919</v>
      </c>
      <c r="E22" s="277">
        <v>162</v>
      </c>
      <c r="F22" s="76">
        <f t="shared" si="0"/>
        <v>4.1914618369987062</v>
      </c>
      <c r="G22" s="73">
        <v>203</v>
      </c>
      <c r="H22" s="76">
        <f t="shared" si="1"/>
        <v>5.1798928298035216</v>
      </c>
      <c r="I22" s="35">
        <v>145</v>
      </c>
      <c r="J22" s="76">
        <f t="shared" si="2"/>
        <v>3.7516170763260024</v>
      </c>
      <c r="K22" s="73">
        <v>176</v>
      </c>
      <c r="L22" s="76">
        <f t="shared" si="3"/>
        <v>4.4909415667262058</v>
      </c>
      <c r="M22" s="71">
        <v>307</v>
      </c>
      <c r="N22" s="76">
        <f t="shared" si="4"/>
        <v>7.9430789133247091</v>
      </c>
      <c r="O22" s="71">
        <f t="shared" si="5"/>
        <v>379</v>
      </c>
      <c r="P22" s="76">
        <f t="shared" si="6"/>
        <v>9.6708343965297274</v>
      </c>
      <c r="Q22" s="114">
        <f t="shared" si="13"/>
        <v>2.2509702457956013</v>
      </c>
      <c r="R22" s="115">
        <f t="shared" si="8"/>
        <v>5.1798928298035216</v>
      </c>
      <c r="S22" s="115">
        <f t="shared" si="9"/>
        <v>3.7516170763260024</v>
      </c>
      <c r="T22" s="115">
        <f t="shared" si="10"/>
        <v>4.4909415667262058</v>
      </c>
      <c r="U22" s="115">
        <f t="shared" si="11"/>
        <v>7.9430789133247091</v>
      </c>
      <c r="V22" s="115">
        <f t="shared" si="12"/>
        <v>9.6708343965297274</v>
      </c>
      <c r="W22" s="115"/>
      <c r="X22" s="115"/>
      <c r="Y22" s="22"/>
      <c r="Z22" s="22"/>
      <c r="AA22" s="22"/>
      <c r="AB22" s="22"/>
    </row>
    <row r="23" spans="1:28" ht="12.2" customHeight="1" x14ac:dyDescent="0.2">
      <c r="A23" s="27">
        <v>16</v>
      </c>
      <c r="B23" s="108" t="s">
        <v>289</v>
      </c>
      <c r="C23" s="35">
        <v>3828</v>
      </c>
      <c r="D23" s="73">
        <v>3588</v>
      </c>
      <c r="E23" s="277">
        <v>87</v>
      </c>
      <c r="F23" s="76">
        <f t="shared" si="0"/>
        <v>2.2727272727272729</v>
      </c>
      <c r="G23" s="73">
        <v>78</v>
      </c>
      <c r="H23" s="76">
        <f t="shared" si="1"/>
        <v>2.1739130434782608</v>
      </c>
      <c r="I23" s="35">
        <v>96</v>
      </c>
      <c r="J23" s="76">
        <f t="shared" si="2"/>
        <v>2.5078369905956115</v>
      </c>
      <c r="K23" s="73">
        <v>74</v>
      </c>
      <c r="L23" s="76">
        <f t="shared" si="3"/>
        <v>2.0624303232998886</v>
      </c>
      <c r="M23" s="71">
        <v>183</v>
      </c>
      <c r="N23" s="76">
        <f t="shared" si="4"/>
        <v>4.7805642633228844</v>
      </c>
      <c r="O23" s="71">
        <f t="shared" si="5"/>
        <v>152</v>
      </c>
      <c r="P23" s="76">
        <f t="shared" si="6"/>
        <v>4.2363433667781498</v>
      </c>
      <c r="Q23" s="114">
        <f t="shared" si="13"/>
        <v>1.6457680250783699</v>
      </c>
      <c r="R23" s="115">
        <f t="shared" si="8"/>
        <v>2.1739130434782608</v>
      </c>
      <c r="S23" s="115">
        <f t="shared" si="9"/>
        <v>2.5078369905956115</v>
      </c>
      <c r="T23" s="115">
        <f t="shared" si="10"/>
        <v>2.0624303232998886</v>
      </c>
      <c r="U23" s="115">
        <f t="shared" si="11"/>
        <v>4.7805642633228844</v>
      </c>
      <c r="V23" s="115">
        <f t="shared" si="12"/>
        <v>4.2363433667781498</v>
      </c>
      <c r="W23" s="115"/>
      <c r="X23" s="115"/>
      <c r="Y23" s="22"/>
      <c r="Z23" s="22"/>
      <c r="AA23" s="22"/>
      <c r="AB23" s="22"/>
    </row>
    <row r="24" spans="1:28" ht="12.2" customHeight="1" x14ac:dyDescent="0.2">
      <c r="A24" s="27">
        <v>17</v>
      </c>
      <c r="B24" s="108" t="s">
        <v>290</v>
      </c>
      <c r="C24" s="35">
        <v>2062</v>
      </c>
      <c r="D24" s="73">
        <v>2033</v>
      </c>
      <c r="E24" s="277">
        <v>63</v>
      </c>
      <c r="F24" s="76">
        <f t="shared" si="0"/>
        <v>3.0552861299709022</v>
      </c>
      <c r="G24" s="73">
        <v>74</v>
      </c>
      <c r="H24" s="76">
        <f t="shared" si="1"/>
        <v>3.6399409739301527</v>
      </c>
      <c r="I24" s="35">
        <v>71</v>
      </c>
      <c r="J24" s="76">
        <f t="shared" si="2"/>
        <v>3.4432589718719688</v>
      </c>
      <c r="K24" s="73">
        <v>33</v>
      </c>
      <c r="L24" s="76">
        <f t="shared" si="3"/>
        <v>1.6232169208066896</v>
      </c>
      <c r="M24" s="71">
        <v>134</v>
      </c>
      <c r="N24" s="76">
        <f t="shared" si="4"/>
        <v>6.498545101842871</v>
      </c>
      <c r="O24" s="71">
        <f t="shared" si="5"/>
        <v>107</v>
      </c>
      <c r="P24" s="76">
        <f t="shared" si="6"/>
        <v>5.2631578947368425</v>
      </c>
      <c r="Q24" s="114">
        <f t="shared" si="13"/>
        <v>6.8380213385063042</v>
      </c>
      <c r="R24" s="115">
        <f t="shared" si="8"/>
        <v>3.6399409739301527</v>
      </c>
      <c r="S24" s="115">
        <f t="shared" si="9"/>
        <v>3.4432589718719688</v>
      </c>
      <c r="T24" s="115">
        <f t="shared" si="10"/>
        <v>1.6232169208066896</v>
      </c>
      <c r="U24" s="115">
        <f t="shared" si="11"/>
        <v>6.498545101842871</v>
      </c>
      <c r="V24" s="115">
        <f t="shared" si="12"/>
        <v>5.2631578947368425</v>
      </c>
      <c r="W24" s="115"/>
      <c r="X24" s="115"/>
      <c r="Y24" s="22"/>
      <c r="Z24" s="22"/>
      <c r="AA24" s="22"/>
      <c r="AB24" s="22"/>
    </row>
    <row r="25" spans="1:28" ht="12.2" customHeight="1" x14ac:dyDescent="0.2">
      <c r="A25" s="27">
        <v>18</v>
      </c>
      <c r="B25" s="108" t="s">
        <v>291</v>
      </c>
      <c r="C25" s="35">
        <v>2813</v>
      </c>
      <c r="D25" s="73">
        <v>2461</v>
      </c>
      <c r="E25" s="277">
        <v>141</v>
      </c>
      <c r="F25" s="76">
        <f t="shared" si="0"/>
        <v>5.0124422324920017</v>
      </c>
      <c r="G25" s="73">
        <v>59</v>
      </c>
      <c r="H25" s="76">
        <f t="shared" si="1"/>
        <v>2.3973994311255589</v>
      </c>
      <c r="I25" s="35">
        <v>70</v>
      </c>
      <c r="J25" s="76">
        <f t="shared" si="2"/>
        <v>2.4884464984002843</v>
      </c>
      <c r="K25" s="73">
        <v>45</v>
      </c>
      <c r="L25" s="76">
        <f t="shared" si="3"/>
        <v>1.8285249898415279</v>
      </c>
      <c r="M25" s="71">
        <v>211</v>
      </c>
      <c r="N25" s="76">
        <f t="shared" si="4"/>
        <v>7.500888730892286</v>
      </c>
      <c r="O25" s="71">
        <f t="shared" si="5"/>
        <v>104</v>
      </c>
      <c r="P25" s="76">
        <f t="shared" si="6"/>
        <v>4.225924420967087</v>
      </c>
      <c r="Q25" s="114">
        <f t="shared" si="13"/>
        <v>1.6352648418059013</v>
      </c>
      <c r="R25" s="115">
        <f t="shared" si="8"/>
        <v>2.3973994311255589</v>
      </c>
      <c r="S25" s="115">
        <f t="shared" si="9"/>
        <v>2.4884464984002843</v>
      </c>
      <c r="T25" s="115">
        <f t="shared" si="10"/>
        <v>1.8285249898415279</v>
      </c>
      <c r="U25" s="115">
        <f t="shared" si="11"/>
        <v>7.500888730892286</v>
      </c>
      <c r="V25" s="115">
        <f t="shared" si="12"/>
        <v>4.225924420967087</v>
      </c>
      <c r="W25" s="115"/>
      <c r="X25" s="115"/>
      <c r="Y25" s="22"/>
      <c r="Z25" s="22"/>
      <c r="AA25" s="22"/>
      <c r="AB25" s="22"/>
    </row>
    <row r="26" spans="1:28" ht="12.2" customHeight="1" x14ac:dyDescent="0.2">
      <c r="A26" s="27">
        <v>19</v>
      </c>
      <c r="B26" s="108" t="s">
        <v>292</v>
      </c>
      <c r="C26" s="35">
        <v>1376</v>
      </c>
      <c r="D26" s="73">
        <v>1227</v>
      </c>
      <c r="E26" s="277">
        <v>46</v>
      </c>
      <c r="F26" s="76">
        <f t="shared" si="0"/>
        <v>3.3430232558139537</v>
      </c>
      <c r="G26" s="73">
        <v>37</v>
      </c>
      <c r="H26" s="76">
        <f t="shared" si="1"/>
        <v>3.015484922575387</v>
      </c>
      <c r="I26" s="35">
        <v>29</v>
      </c>
      <c r="J26" s="76">
        <f t="shared" si="2"/>
        <v>2.1075581395348837</v>
      </c>
      <c r="K26" s="73">
        <v>25</v>
      </c>
      <c r="L26" s="76">
        <f t="shared" si="3"/>
        <v>2.0374898125509371</v>
      </c>
      <c r="M26" s="71">
        <v>75</v>
      </c>
      <c r="N26" s="76">
        <f t="shared" si="4"/>
        <v>5.4505813953488369</v>
      </c>
      <c r="O26" s="71">
        <f t="shared" si="5"/>
        <v>62</v>
      </c>
      <c r="P26" s="76">
        <f t="shared" si="6"/>
        <v>5.0529747351263241</v>
      </c>
      <c r="Q26" s="114">
        <f t="shared" si="13"/>
        <v>20.276162790697676</v>
      </c>
      <c r="R26" s="115">
        <f t="shared" si="8"/>
        <v>3.015484922575387</v>
      </c>
      <c r="S26" s="115">
        <f t="shared" si="9"/>
        <v>2.1075581395348837</v>
      </c>
      <c r="T26" s="115">
        <f t="shared" si="10"/>
        <v>2.0374898125509371</v>
      </c>
      <c r="U26" s="115">
        <f t="shared" si="11"/>
        <v>5.4505813953488369</v>
      </c>
      <c r="V26" s="115">
        <f t="shared" si="12"/>
        <v>5.0529747351263241</v>
      </c>
      <c r="W26" s="115"/>
      <c r="X26" s="115"/>
      <c r="Y26" s="22"/>
      <c r="Z26" s="22"/>
      <c r="AA26" s="22"/>
      <c r="AB26" s="22"/>
    </row>
    <row r="27" spans="1:28" ht="12.2" customHeight="1" x14ac:dyDescent="0.2">
      <c r="A27" s="27">
        <v>20</v>
      </c>
      <c r="B27" s="108" t="s">
        <v>293</v>
      </c>
      <c r="C27" s="35">
        <v>6191</v>
      </c>
      <c r="D27" s="73">
        <v>5651</v>
      </c>
      <c r="E27" s="277">
        <v>279</v>
      </c>
      <c r="F27" s="76">
        <f t="shared" si="0"/>
        <v>4.5065417541592634</v>
      </c>
      <c r="G27" s="73">
        <v>360</v>
      </c>
      <c r="H27" s="76">
        <f t="shared" si="1"/>
        <v>6.3705538842682712</v>
      </c>
      <c r="I27" s="35">
        <v>236</v>
      </c>
      <c r="J27" s="76">
        <f t="shared" si="2"/>
        <v>3.811985139718947</v>
      </c>
      <c r="K27" s="73">
        <v>266</v>
      </c>
      <c r="L27" s="76">
        <f t="shared" si="3"/>
        <v>4.7071314811537777</v>
      </c>
      <c r="M27" s="71">
        <v>515</v>
      </c>
      <c r="N27" s="76">
        <f t="shared" si="4"/>
        <v>8.3185268938782109</v>
      </c>
      <c r="O27" s="71">
        <f t="shared" si="5"/>
        <v>626</v>
      </c>
      <c r="P27" s="76">
        <f t="shared" si="6"/>
        <v>11.077685365422049</v>
      </c>
      <c r="Q27" s="114">
        <f t="shared" si="13"/>
        <v>3.3435632369568729</v>
      </c>
      <c r="R27" s="115">
        <f t="shared" si="8"/>
        <v>6.3705538842682712</v>
      </c>
      <c r="S27" s="115">
        <f t="shared" si="9"/>
        <v>3.811985139718947</v>
      </c>
      <c r="T27" s="115">
        <f t="shared" si="10"/>
        <v>4.7071314811537777</v>
      </c>
      <c r="U27" s="115">
        <f t="shared" si="11"/>
        <v>8.3185268938782109</v>
      </c>
      <c r="V27" s="115">
        <f t="shared" si="12"/>
        <v>11.077685365422049</v>
      </c>
      <c r="W27" s="115"/>
      <c r="X27" s="115"/>
      <c r="Y27" s="22"/>
      <c r="Z27" s="22"/>
      <c r="AA27" s="22"/>
      <c r="AB27" s="22"/>
    </row>
    <row r="28" spans="1:28" ht="12.2" customHeight="1" x14ac:dyDescent="0.2">
      <c r="A28" s="27">
        <v>21</v>
      </c>
      <c r="B28" s="108" t="s">
        <v>294</v>
      </c>
      <c r="C28" s="35">
        <v>2671</v>
      </c>
      <c r="D28" s="73">
        <v>2301</v>
      </c>
      <c r="E28" s="277">
        <v>207</v>
      </c>
      <c r="F28" s="76">
        <f t="shared" si="0"/>
        <v>7.7499064020965927</v>
      </c>
      <c r="G28" s="73">
        <v>196</v>
      </c>
      <c r="H28" s="76">
        <f t="shared" si="1"/>
        <v>8.5180356366797039</v>
      </c>
      <c r="I28" s="35">
        <v>145</v>
      </c>
      <c r="J28" s="76">
        <f t="shared" si="2"/>
        <v>5.4286783976038935</v>
      </c>
      <c r="K28" s="73">
        <v>122</v>
      </c>
      <c r="L28" s="76">
        <f t="shared" si="3"/>
        <v>5.3020425901781838</v>
      </c>
      <c r="M28" s="71">
        <v>352</v>
      </c>
      <c r="N28" s="76">
        <f t="shared" si="4"/>
        <v>13.178584799700486</v>
      </c>
      <c r="O28" s="71">
        <f t="shared" si="5"/>
        <v>318</v>
      </c>
      <c r="P28" s="76">
        <f t="shared" si="6"/>
        <v>13.820078226857888</v>
      </c>
      <c r="Q28" s="114">
        <f t="shared" si="13"/>
        <v>5.7656308498689626</v>
      </c>
      <c r="R28" s="115">
        <f t="shared" si="8"/>
        <v>8.5180356366797039</v>
      </c>
      <c r="S28" s="115">
        <f t="shared" si="9"/>
        <v>5.4286783976038935</v>
      </c>
      <c r="T28" s="115">
        <f t="shared" si="10"/>
        <v>5.3020425901781838</v>
      </c>
      <c r="U28" s="115">
        <f t="shared" si="11"/>
        <v>13.178584799700486</v>
      </c>
      <c r="V28" s="115">
        <f t="shared" si="12"/>
        <v>13.820078226857888</v>
      </c>
      <c r="W28" s="115"/>
      <c r="X28" s="115"/>
      <c r="Y28" s="22"/>
      <c r="Z28" s="22"/>
      <c r="AA28" s="22"/>
      <c r="AB28" s="22"/>
    </row>
    <row r="29" spans="1:28" ht="12.2" customHeight="1" x14ac:dyDescent="0.2">
      <c r="A29" s="27">
        <v>22</v>
      </c>
      <c r="B29" s="108" t="s">
        <v>295</v>
      </c>
      <c r="C29" s="35">
        <v>2701</v>
      </c>
      <c r="D29" s="73">
        <v>2019</v>
      </c>
      <c r="E29" s="277">
        <v>154</v>
      </c>
      <c r="F29" s="76">
        <f t="shared" si="0"/>
        <v>5.7015920029618661</v>
      </c>
      <c r="G29" s="73">
        <v>57</v>
      </c>
      <c r="H29" s="76">
        <f t="shared" si="1"/>
        <v>2.823179791976226</v>
      </c>
      <c r="I29" s="35">
        <v>77</v>
      </c>
      <c r="J29" s="76">
        <f t="shared" si="2"/>
        <v>2.850796001480933</v>
      </c>
      <c r="K29" s="73">
        <v>36</v>
      </c>
      <c r="L29" s="76">
        <f t="shared" si="3"/>
        <v>1.7830609212481427</v>
      </c>
      <c r="M29" s="71">
        <v>231</v>
      </c>
      <c r="N29" s="76">
        <f t="shared" si="4"/>
        <v>8.5523880044427987</v>
      </c>
      <c r="O29" s="71">
        <f t="shared" si="5"/>
        <v>93</v>
      </c>
      <c r="P29" s="76">
        <f t="shared" si="6"/>
        <v>4.6062407132243681</v>
      </c>
      <c r="Q29" s="114">
        <f t="shared" si="13"/>
        <v>1.6660496112550907</v>
      </c>
      <c r="R29" s="115">
        <f t="shared" si="8"/>
        <v>2.823179791976226</v>
      </c>
      <c r="S29" s="115">
        <f t="shared" si="9"/>
        <v>2.850796001480933</v>
      </c>
      <c r="T29" s="115">
        <f t="shared" si="10"/>
        <v>1.7830609212481427</v>
      </c>
      <c r="U29" s="115">
        <f t="shared" si="11"/>
        <v>8.5523880044427987</v>
      </c>
      <c r="V29" s="115">
        <f t="shared" si="12"/>
        <v>4.6062407132243681</v>
      </c>
      <c r="W29" s="115"/>
      <c r="X29" s="115"/>
      <c r="Y29" s="22"/>
      <c r="Z29" s="22"/>
      <c r="AA29" s="22"/>
      <c r="AB29" s="22"/>
    </row>
    <row r="30" spans="1:28" ht="12.2" customHeight="1" x14ac:dyDescent="0.2">
      <c r="A30" s="27">
        <v>23</v>
      </c>
      <c r="B30" s="108" t="s">
        <v>296</v>
      </c>
      <c r="C30" s="35">
        <v>1985</v>
      </c>
      <c r="D30" s="73">
        <v>1913</v>
      </c>
      <c r="E30" s="277">
        <v>45</v>
      </c>
      <c r="F30" s="76">
        <f t="shared" si="0"/>
        <v>2.2670025188916876</v>
      </c>
      <c r="G30" s="73">
        <v>82</v>
      </c>
      <c r="H30" s="76">
        <f t="shared" si="1"/>
        <v>4.2864610559330893</v>
      </c>
      <c r="I30" s="35">
        <v>19</v>
      </c>
      <c r="J30" s="76">
        <f t="shared" si="2"/>
        <v>0.95717884130982367</v>
      </c>
      <c r="K30" s="73">
        <v>48</v>
      </c>
      <c r="L30" s="76">
        <f t="shared" si="3"/>
        <v>2.5091479351803452</v>
      </c>
      <c r="M30" s="71">
        <v>64</v>
      </c>
      <c r="N30" s="76">
        <f t="shared" si="4"/>
        <v>3.2241813602015115</v>
      </c>
      <c r="O30" s="71">
        <f t="shared" si="5"/>
        <v>130</v>
      </c>
      <c r="P30" s="76">
        <f t="shared" si="6"/>
        <v>6.7956089911134345</v>
      </c>
      <c r="Q30" s="114">
        <f t="shared" si="13"/>
        <v>4.4836272040302267</v>
      </c>
      <c r="R30" s="115">
        <f t="shared" si="8"/>
        <v>4.2864610559330893</v>
      </c>
      <c r="S30" s="115">
        <f t="shared" si="9"/>
        <v>0.95717884130982367</v>
      </c>
      <c r="T30" s="115">
        <f t="shared" si="10"/>
        <v>2.5091479351803452</v>
      </c>
      <c r="U30" s="115">
        <f t="shared" si="11"/>
        <v>3.2241813602015115</v>
      </c>
      <c r="V30" s="115">
        <f t="shared" si="12"/>
        <v>6.7956089911134345</v>
      </c>
      <c r="W30" s="115"/>
      <c r="X30" s="115"/>
      <c r="Y30" s="22"/>
      <c r="Z30" s="22"/>
      <c r="AA30" s="22"/>
      <c r="AB30" s="22"/>
    </row>
    <row r="31" spans="1:28" ht="12.2" customHeight="1" x14ac:dyDescent="0.2">
      <c r="A31" s="27">
        <v>24</v>
      </c>
      <c r="B31" s="108" t="s">
        <v>297</v>
      </c>
      <c r="C31" s="35">
        <v>1707</v>
      </c>
      <c r="D31" s="73">
        <v>1523</v>
      </c>
      <c r="E31" s="277">
        <v>89</v>
      </c>
      <c r="F31" s="76">
        <f t="shared" si="0"/>
        <v>5.2138254247217342</v>
      </c>
      <c r="G31" s="73">
        <v>68</v>
      </c>
      <c r="H31" s="76">
        <f t="shared" si="1"/>
        <v>4.4648719632304665</v>
      </c>
      <c r="I31" s="35">
        <v>56</v>
      </c>
      <c r="J31" s="76">
        <f t="shared" si="2"/>
        <v>3.2806092560046864</v>
      </c>
      <c r="K31" s="73">
        <v>52</v>
      </c>
      <c r="L31" s="76">
        <f t="shared" si="3"/>
        <v>3.4143138542350622</v>
      </c>
      <c r="M31" s="71">
        <v>145</v>
      </c>
      <c r="N31" s="76">
        <f t="shared" si="4"/>
        <v>8.494434680726421</v>
      </c>
      <c r="O31" s="71">
        <f t="shared" si="5"/>
        <v>120</v>
      </c>
      <c r="P31" s="76">
        <f t="shared" si="6"/>
        <v>7.8791858174655287</v>
      </c>
      <c r="Q31" s="114">
        <f t="shared" si="13"/>
        <v>11.130638547158759</v>
      </c>
      <c r="R31" s="115">
        <f t="shared" si="8"/>
        <v>4.4648719632304665</v>
      </c>
      <c r="S31" s="115">
        <f t="shared" si="9"/>
        <v>3.2806092560046864</v>
      </c>
      <c r="T31" s="115">
        <f t="shared" si="10"/>
        <v>3.4143138542350622</v>
      </c>
      <c r="U31" s="115">
        <f t="shared" si="11"/>
        <v>8.494434680726421</v>
      </c>
      <c r="V31" s="115">
        <f t="shared" si="12"/>
        <v>7.8791858174655287</v>
      </c>
      <c r="W31" s="115"/>
      <c r="X31" s="115"/>
      <c r="Y31" s="22"/>
      <c r="Z31" s="22"/>
      <c r="AA31" s="22"/>
      <c r="AB31" s="22"/>
    </row>
    <row r="32" spans="1:28" ht="12.2" customHeight="1" x14ac:dyDescent="0.2">
      <c r="A32" s="27">
        <v>25</v>
      </c>
      <c r="B32" s="108" t="s">
        <v>298</v>
      </c>
      <c r="C32" s="35">
        <v>2469</v>
      </c>
      <c r="D32" s="73">
        <v>2369</v>
      </c>
      <c r="E32" s="277">
        <v>190</v>
      </c>
      <c r="F32" s="76">
        <f t="shared" si="0"/>
        <v>7.6954232482786553</v>
      </c>
      <c r="G32" s="73">
        <v>113</v>
      </c>
      <c r="H32" s="76">
        <f t="shared" si="1"/>
        <v>4.7699451245251163</v>
      </c>
      <c r="I32" s="35">
        <v>90</v>
      </c>
      <c r="J32" s="76">
        <f t="shared" si="2"/>
        <v>3.6452004860267313</v>
      </c>
      <c r="K32" s="73">
        <v>83</v>
      </c>
      <c r="L32" s="76">
        <f t="shared" si="3"/>
        <v>3.5035880118193332</v>
      </c>
      <c r="M32" s="71">
        <v>280</v>
      </c>
      <c r="N32" s="76">
        <f t="shared" si="4"/>
        <v>11.340623734305387</v>
      </c>
      <c r="O32" s="71">
        <f t="shared" si="5"/>
        <v>196</v>
      </c>
      <c r="P32" s="76">
        <f t="shared" si="6"/>
        <v>8.2735331363444491</v>
      </c>
      <c r="Q32" s="114" t="e">
        <f>IF(C32=0,0,SUM(#REF!*100/C32))</f>
        <v>#REF!</v>
      </c>
      <c r="R32" s="115">
        <f t="shared" si="8"/>
        <v>4.7699451245251163</v>
      </c>
      <c r="S32" s="115">
        <f t="shared" si="9"/>
        <v>3.6452004860267313</v>
      </c>
      <c r="T32" s="115">
        <f t="shared" si="10"/>
        <v>3.5035880118193332</v>
      </c>
      <c r="U32" s="115">
        <f t="shared" si="11"/>
        <v>11.340623734305387</v>
      </c>
      <c r="V32" s="115">
        <f t="shared" si="12"/>
        <v>8.2735331363444491</v>
      </c>
      <c r="W32" s="115"/>
      <c r="X32" s="115"/>
      <c r="Y32" s="22"/>
      <c r="Z32" s="22"/>
      <c r="AA32" s="22"/>
      <c r="AB32" s="22"/>
    </row>
    <row r="33" spans="1:28" ht="12.2" customHeight="1" x14ac:dyDescent="0.2">
      <c r="A33" s="27">
        <v>26</v>
      </c>
      <c r="B33" s="108" t="s">
        <v>99</v>
      </c>
      <c r="C33" s="35">
        <v>5860</v>
      </c>
      <c r="D33" s="73">
        <v>5477</v>
      </c>
      <c r="E33" s="277">
        <v>229</v>
      </c>
      <c r="F33" s="76">
        <f t="shared" si="0"/>
        <v>3.907849829351536</v>
      </c>
      <c r="G33" s="73">
        <v>216</v>
      </c>
      <c r="H33" s="76">
        <f t="shared" si="1"/>
        <v>3.9437648347635568</v>
      </c>
      <c r="I33" s="35">
        <v>178</v>
      </c>
      <c r="J33" s="76">
        <f t="shared" si="2"/>
        <v>3.0375426621160408</v>
      </c>
      <c r="K33" s="73">
        <v>99</v>
      </c>
      <c r="L33" s="76">
        <f t="shared" si="3"/>
        <v>1.8075588825999636</v>
      </c>
      <c r="M33" s="71">
        <v>681</v>
      </c>
      <c r="N33" s="76">
        <f t="shared" si="4"/>
        <v>11.621160409556314</v>
      </c>
      <c r="O33" s="71">
        <f t="shared" si="5"/>
        <v>315</v>
      </c>
      <c r="P33" s="76">
        <f t="shared" si="6"/>
        <v>5.7513237173635199</v>
      </c>
      <c r="Q33" s="114">
        <f>IF(C33=0,0,SUM(E33*100/C33))</f>
        <v>3.907849829351536</v>
      </c>
      <c r="R33" s="115">
        <f t="shared" si="8"/>
        <v>3.9437648347635568</v>
      </c>
      <c r="S33" s="115">
        <f t="shared" si="9"/>
        <v>3.0375426621160408</v>
      </c>
      <c r="T33" s="115">
        <f t="shared" si="10"/>
        <v>1.8075588825999636</v>
      </c>
      <c r="U33" s="115">
        <f t="shared" si="11"/>
        <v>11.621160409556314</v>
      </c>
      <c r="V33" s="115">
        <f t="shared" si="12"/>
        <v>5.7513237173635199</v>
      </c>
      <c r="W33" s="115"/>
      <c r="X33" s="115"/>
      <c r="Y33" s="22"/>
      <c r="Z33" s="22"/>
      <c r="AA33" s="22"/>
      <c r="AB33" s="22"/>
    </row>
    <row r="34" spans="1:28" ht="12.2" customHeight="1" x14ac:dyDescent="0.2">
      <c r="A34" s="27">
        <v>27</v>
      </c>
      <c r="B34" s="108" t="s">
        <v>100</v>
      </c>
      <c r="C34" s="35"/>
      <c r="D34" s="35"/>
      <c r="E34" s="35"/>
      <c r="F34" s="76"/>
      <c r="G34" s="35"/>
      <c r="H34" s="76"/>
      <c r="I34" s="35"/>
      <c r="J34" s="76"/>
      <c r="K34" s="35"/>
      <c r="L34" s="76"/>
      <c r="M34" s="71"/>
      <c r="N34" s="76"/>
      <c r="O34" s="71"/>
      <c r="P34" s="76"/>
      <c r="Q34" s="114">
        <f>IF(C34=0,0,SUM(E34*100/C34))</f>
        <v>0</v>
      </c>
      <c r="R34" s="115">
        <f t="shared" si="8"/>
        <v>0</v>
      </c>
      <c r="S34" s="115">
        <f t="shared" si="9"/>
        <v>0</v>
      </c>
      <c r="T34" s="115">
        <f t="shared" si="10"/>
        <v>0</v>
      </c>
      <c r="U34" s="115"/>
      <c r="V34" s="115">
        <f t="shared" si="12"/>
        <v>0</v>
      </c>
      <c r="W34" s="115"/>
      <c r="X34" s="115"/>
      <c r="Y34" s="22"/>
      <c r="Z34" s="22"/>
      <c r="AA34" s="22"/>
      <c r="AB34" s="22"/>
    </row>
    <row r="35" spans="1:28" x14ac:dyDescent="0.2">
      <c r="A35" s="107"/>
      <c r="B35" s="109" t="s">
        <v>37</v>
      </c>
      <c r="C35" s="268">
        <f>SUM(C8:C34)</f>
        <v>84298</v>
      </c>
      <c r="D35" s="268">
        <f>SUM(D8:D34)</f>
        <v>78743</v>
      </c>
      <c r="E35" s="268">
        <f>SUM(E8:E34)</f>
        <v>4280</v>
      </c>
      <c r="F35" s="243">
        <f t="shared" si="0"/>
        <v>5.077226031459821</v>
      </c>
      <c r="G35" s="268">
        <f>SUM(G8:G34)</f>
        <v>3370</v>
      </c>
      <c r="H35" s="84">
        <f>IF(C35=0,IF(G35=0,0,100),R35)</f>
        <v>4.2797455011874073</v>
      </c>
      <c r="I35" s="268">
        <f>SUM(I8:I34)</f>
        <v>3100</v>
      </c>
      <c r="J35" s="84">
        <f>IF(C35=0,0,SUM(I35*100/C35))</f>
        <v>3.6774300695152911</v>
      </c>
      <c r="K35" s="268">
        <f>SUM(K8:K34)</f>
        <v>2390</v>
      </c>
      <c r="L35" s="84">
        <f>IF(C35=0,IF(K35=0,0,100),T35)</f>
        <v>3.0351904296254903</v>
      </c>
      <c r="M35" s="268">
        <f>SUM(M8:M34)</f>
        <v>8061</v>
      </c>
      <c r="N35" s="84">
        <f>IF(C35=0,0,M35*100/C35)</f>
        <v>9.5625044485041162</v>
      </c>
      <c r="O35" s="268">
        <f>SUM(O8:O34)</f>
        <v>5760</v>
      </c>
      <c r="P35" s="84">
        <f>IF(C35=0,IF(O35=0,0,100),V35)</f>
        <v>7.3149359308128981</v>
      </c>
      <c r="Q35" s="117">
        <f>IF(C35=0,0,SUM(E35*100/C35))</f>
        <v>5.077226031459821</v>
      </c>
      <c r="R35" s="116">
        <f t="shared" si="8"/>
        <v>4.2797455011874073</v>
      </c>
      <c r="S35" s="116">
        <f t="shared" si="9"/>
        <v>3.6774300695152911</v>
      </c>
      <c r="T35" s="116">
        <f t="shared" si="10"/>
        <v>3.0351904296254903</v>
      </c>
      <c r="U35" s="116">
        <f>M35*100</f>
        <v>806100</v>
      </c>
      <c r="V35" s="115">
        <f t="shared" si="12"/>
        <v>7.3149359308128981</v>
      </c>
      <c r="W35" s="116"/>
      <c r="X35" s="116"/>
      <c r="Y35" s="56"/>
      <c r="Z35" s="56"/>
      <c r="AA35" s="56"/>
      <c r="AB35" s="56"/>
    </row>
    <row r="36" spans="1:28" ht="2.25" customHeight="1" x14ac:dyDescent="0.2">
      <c r="A36" s="2"/>
      <c r="B36" s="2"/>
      <c r="C36" s="11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115"/>
      <c r="R36" s="115"/>
      <c r="S36" s="115"/>
      <c r="T36" s="115"/>
      <c r="U36" s="115"/>
      <c r="V36" s="115"/>
      <c r="W36" s="115"/>
      <c r="X36" s="115"/>
      <c r="Y36" s="22"/>
      <c r="Z36" s="22"/>
      <c r="AA36" s="22"/>
      <c r="AB36" s="22"/>
    </row>
    <row r="37" spans="1:28" ht="12.95" customHeight="1" x14ac:dyDescent="0.2">
      <c r="B37" s="22" t="s">
        <v>299</v>
      </c>
      <c r="Q37" s="115"/>
      <c r="R37" s="115"/>
      <c r="S37" s="115"/>
      <c r="T37" s="115"/>
      <c r="U37" s="115"/>
      <c r="V37" s="115"/>
      <c r="W37" s="115"/>
      <c r="X37" s="115"/>
      <c r="Y37" s="22"/>
      <c r="Z37" s="22"/>
      <c r="AA37" s="22"/>
      <c r="AB37" s="22"/>
    </row>
    <row r="38" spans="1:28" ht="12.95" customHeight="1" x14ac:dyDescent="0.2">
      <c r="Q38" s="115"/>
      <c r="R38" s="115"/>
      <c r="S38" s="115"/>
      <c r="T38" s="115"/>
      <c r="U38" s="115"/>
      <c r="V38" s="115"/>
      <c r="W38" s="115"/>
      <c r="X38" s="115"/>
      <c r="Y38" s="22"/>
      <c r="Z38" s="22"/>
      <c r="AA38" s="22"/>
      <c r="AB38" s="22"/>
    </row>
    <row r="39" spans="1:28" ht="12.95" customHeight="1" x14ac:dyDescent="0.2">
      <c r="Q39" s="115"/>
      <c r="R39" s="115"/>
      <c r="S39" s="115"/>
      <c r="T39" s="115"/>
      <c r="U39" s="115"/>
      <c r="V39" s="115"/>
      <c r="W39" s="115"/>
      <c r="X39" s="115"/>
      <c r="Y39" s="22"/>
      <c r="Z39" s="22"/>
      <c r="AA39" s="22"/>
      <c r="AB39" s="22"/>
    </row>
    <row r="40" spans="1:28" ht="12.95" customHeight="1" x14ac:dyDescent="0.2">
      <c r="Q40" s="115"/>
      <c r="R40" s="115"/>
      <c r="S40" s="115"/>
      <c r="T40" s="115"/>
      <c r="U40" s="115"/>
      <c r="V40" s="115"/>
      <c r="W40" s="115"/>
      <c r="X40" s="115"/>
      <c r="Y40" s="22"/>
      <c r="Z40" s="22"/>
      <c r="AA40" s="22"/>
      <c r="AB40" s="22"/>
    </row>
    <row r="41" spans="1:28" ht="12.95" customHeight="1" x14ac:dyDescent="0.2">
      <c r="Q41" s="115"/>
      <c r="R41" s="115"/>
      <c r="S41" s="115"/>
      <c r="T41" s="115"/>
      <c r="U41" s="115"/>
      <c r="V41" s="115"/>
      <c r="W41" s="115"/>
      <c r="X41" s="115"/>
    </row>
    <row r="42" spans="1:28" ht="12.95" customHeight="1" x14ac:dyDescent="0.2">
      <c r="Q42" s="115"/>
      <c r="R42" s="115"/>
      <c r="S42" s="115"/>
      <c r="T42" s="115"/>
      <c r="U42" s="115"/>
      <c r="V42" s="115"/>
      <c r="W42" s="115"/>
      <c r="X42" s="115"/>
    </row>
    <row r="43" spans="1:28" ht="12.95" customHeight="1" x14ac:dyDescent="0.2">
      <c r="Q43" s="115"/>
      <c r="R43" s="115"/>
      <c r="S43" s="115"/>
      <c r="T43" s="115"/>
      <c r="U43" s="115"/>
      <c r="V43" s="115"/>
      <c r="W43" s="115"/>
      <c r="X43" s="115"/>
    </row>
    <row r="44" spans="1:28" ht="12.95" customHeight="1" x14ac:dyDescent="0.2">
      <c r="Q44" s="115"/>
      <c r="R44" s="115"/>
      <c r="S44" s="115"/>
      <c r="T44" s="115"/>
      <c r="U44" s="115"/>
      <c r="V44" s="115"/>
      <c r="W44" s="115"/>
      <c r="X44" s="115"/>
    </row>
    <row r="45" spans="1:28" ht="12.95" customHeight="1" x14ac:dyDescent="0.2">
      <c r="Q45" s="115"/>
      <c r="R45" s="115"/>
      <c r="S45" s="115"/>
      <c r="T45" s="115"/>
      <c r="U45" s="115"/>
      <c r="V45" s="115"/>
      <c r="W45" s="115"/>
      <c r="X45" s="115"/>
    </row>
    <row r="46" spans="1:28" ht="12.95" customHeight="1" x14ac:dyDescent="0.2">
      <c r="Q46" s="115"/>
      <c r="R46" s="115"/>
      <c r="S46" s="115"/>
      <c r="T46" s="115"/>
      <c r="U46" s="115"/>
      <c r="V46" s="115"/>
      <c r="W46" s="115"/>
      <c r="X46" s="115"/>
    </row>
    <row r="47" spans="1:28" ht="12.95" customHeight="1" x14ac:dyDescent="0.2">
      <c r="Q47" s="115"/>
      <c r="R47" s="115"/>
      <c r="S47" s="115"/>
      <c r="T47" s="115"/>
      <c r="U47" s="115"/>
      <c r="V47" s="115"/>
      <c r="W47" s="115"/>
      <c r="X47" s="115"/>
    </row>
    <row r="48" spans="1:28" ht="12.95" customHeight="1" x14ac:dyDescent="0.2">
      <c r="Q48" s="115"/>
      <c r="R48" s="115"/>
      <c r="S48" s="115"/>
      <c r="T48" s="115"/>
      <c r="U48" s="115"/>
      <c r="V48" s="115"/>
      <c r="W48" s="115"/>
      <c r="X48" s="115"/>
    </row>
    <row r="49" spans="17:24" ht="12.95" customHeight="1" x14ac:dyDescent="0.2">
      <c r="Q49" s="115"/>
      <c r="R49" s="115"/>
      <c r="S49" s="115"/>
      <c r="T49" s="115"/>
      <c r="U49" s="115"/>
      <c r="V49" s="115"/>
      <c r="W49" s="115"/>
      <c r="X49" s="115"/>
    </row>
    <row r="50" spans="17:24" ht="12.95" customHeight="1" x14ac:dyDescent="0.2">
      <c r="Q50" s="115"/>
      <c r="R50" s="115"/>
      <c r="S50" s="115"/>
      <c r="T50" s="115"/>
      <c r="U50" s="115"/>
      <c r="V50" s="115"/>
      <c r="W50" s="115"/>
      <c r="X50" s="115"/>
    </row>
    <row r="51" spans="17:24" ht="12.95" customHeight="1" x14ac:dyDescent="0.2">
      <c r="Q51" s="115"/>
      <c r="R51" s="115"/>
      <c r="S51" s="115"/>
      <c r="T51" s="115"/>
      <c r="U51" s="115"/>
      <c r="V51" s="115"/>
      <c r="W51" s="115"/>
      <c r="X51" s="115"/>
    </row>
    <row r="52" spans="17:24" ht="12.95" customHeight="1" x14ac:dyDescent="0.2">
      <c r="Q52" s="115"/>
      <c r="R52" s="115"/>
      <c r="S52" s="115"/>
      <c r="T52" s="115"/>
      <c r="U52" s="115"/>
      <c r="V52" s="115"/>
      <c r="W52" s="115"/>
      <c r="X52" s="115"/>
    </row>
    <row r="53" spans="17:24" ht="12.95" customHeight="1" x14ac:dyDescent="0.2">
      <c r="Q53" s="115"/>
      <c r="R53" s="115"/>
      <c r="S53" s="115"/>
      <c r="T53" s="115"/>
      <c r="U53" s="115"/>
      <c r="V53" s="115"/>
      <c r="W53" s="115"/>
      <c r="X53" s="115"/>
    </row>
    <row r="54" spans="17:24" ht="12.95" customHeight="1" x14ac:dyDescent="0.2">
      <c r="Q54" s="115"/>
      <c r="R54" s="115"/>
      <c r="S54" s="115"/>
      <c r="T54" s="115"/>
      <c r="U54" s="115"/>
      <c r="V54" s="115"/>
      <c r="W54" s="115"/>
      <c r="X54" s="115"/>
    </row>
    <row r="55" spans="17:24" ht="12.95" customHeight="1" x14ac:dyDescent="0.2">
      <c r="Q55" s="115"/>
      <c r="R55" s="115"/>
      <c r="S55" s="115"/>
      <c r="T55" s="115"/>
      <c r="U55" s="115"/>
      <c r="V55" s="115"/>
      <c r="W55" s="115"/>
      <c r="X55" s="115"/>
    </row>
    <row r="56" spans="17:24" ht="12.95" customHeight="1" x14ac:dyDescent="0.2">
      <c r="Q56" s="115"/>
      <c r="R56" s="115"/>
      <c r="S56" s="115"/>
      <c r="T56" s="115"/>
      <c r="U56" s="115"/>
      <c r="V56" s="115"/>
      <c r="W56" s="115"/>
      <c r="X56" s="115"/>
    </row>
    <row r="57" spans="17:24" ht="12.95" customHeight="1" x14ac:dyDescent="0.2">
      <c r="Q57" s="115"/>
      <c r="R57" s="115"/>
      <c r="S57" s="115"/>
      <c r="T57" s="115"/>
      <c r="U57" s="115"/>
      <c r="V57" s="115"/>
      <c r="W57" s="115"/>
      <c r="X57" s="115"/>
    </row>
    <row r="58" spans="17:24" ht="12.95" customHeight="1" x14ac:dyDescent="0.2">
      <c r="Q58" s="115"/>
      <c r="R58" s="115"/>
      <c r="S58" s="115"/>
      <c r="T58" s="115"/>
      <c r="U58" s="115"/>
      <c r="V58" s="115"/>
      <c r="W58" s="115"/>
      <c r="X58" s="115"/>
    </row>
    <row r="59" spans="17:24" ht="12.95" customHeight="1" x14ac:dyDescent="0.2">
      <c r="Q59" s="115"/>
      <c r="R59" s="115"/>
      <c r="S59" s="115"/>
      <c r="T59" s="115"/>
      <c r="U59" s="115"/>
      <c r="V59" s="115"/>
      <c r="W59" s="115"/>
      <c r="X59" s="115"/>
    </row>
    <row r="60" spans="17:24" ht="12.95" customHeight="1" x14ac:dyDescent="0.2">
      <c r="Q60" s="115"/>
      <c r="R60" s="115"/>
      <c r="S60" s="115"/>
      <c r="T60" s="115"/>
      <c r="U60" s="115"/>
      <c r="V60" s="115"/>
      <c r="W60" s="115"/>
      <c r="X60" s="115"/>
    </row>
    <row r="61" spans="17:24" ht="12.95" customHeight="1" x14ac:dyDescent="0.2">
      <c r="Q61" s="115"/>
      <c r="R61" s="115"/>
      <c r="S61" s="115"/>
      <c r="T61" s="115"/>
      <c r="U61" s="115"/>
      <c r="V61" s="115"/>
      <c r="W61" s="115"/>
      <c r="X61" s="115"/>
    </row>
    <row r="62" spans="17:24" ht="12.95" customHeight="1" x14ac:dyDescent="0.2">
      <c r="Q62" s="115"/>
      <c r="R62" s="115"/>
      <c r="S62" s="115"/>
      <c r="T62" s="115"/>
      <c r="U62" s="115"/>
      <c r="V62" s="115"/>
      <c r="W62" s="115"/>
      <c r="X62" s="115"/>
    </row>
    <row r="63" spans="17:24" ht="12.95" customHeight="1" x14ac:dyDescent="0.2">
      <c r="Q63" s="115"/>
      <c r="R63" s="115"/>
      <c r="S63" s="115"/>
      <c r="T63" s="115"/>
      <c r="U63" s="115"/>
      <c r="V63" s="115"/>
      <c r="W63" s="115"/>
      <c r="X63" s="115"/>
    </row>
    <row r="64" spans="17:24" ht="12.95" customHeight="1" x14ac:dyDescent="0.2">
      <c r="Q64" s="115"/>
      <c r="R64" s="115"/>
      <c r="S64" s="115"/>
      <c r="T64" s="115"/>
      <c r="U64" s="115"/>
      <c r="V64" s="115"/>
      <c r="W64" s="115"/>
      <c r="X64" s="115"/>
    </row>
    <row r="65" spans="17:24" ht="12.95" customHeight="1" x14ac:dyDescent="0.2">
      <c r="Q65" s="115"/>
      <c r="R65" s="115"/>
      <c r="S65" s="115"/>
      <c r="T65" s="115"/>
      <c r="U65" s="115"/>
      <c r="V65" s="115"/>
      <c r="W65" s="115"/>
      <c r="X65" s="115"/>
    </row>
    <row r="66" spans="17:24" ht="12.95" customHeight="1" x14ac:dyDescent="0.2">
      <c r="Q66" s="115"/>
      <c r="R66" s="115"/>
      <c r="S66" s="115"/>
      <c r="T66" s="115"/>
      <c r="U66" s="115"/>
      <c r="V66" s="115"/>
      <c r="W66" s="115"/>
      <c r="X66" s="115"/>
    </row>
    <row r="67" spans="17:24" ht="12.95" customHeight="1" x14ac:dyDescent="0.2">
      <c r="Q67" s="115"/>
      <c r="R67" s="115"/>
      <c r="S67" s="115"/>
      <c r="T67" s="115"/>
      <c r="U67" s="115"/>
      <c r="V67" s="115"/>
      <c r="W67" s="115"/>
      <c r="X67" s="115"/>
    </row>
    <row r="68" spans="17:24" ht="12.95" customHeight="1" x14ac:dyDescent="0.2">
      <c r="Q68" s="115"/>
      <c r="R68" s="115"/>
      <c r="S68" s="115"/>
      <c r="T68" s="115"/>
      <c r="U68" s="115"/>
      <c r="V68" s="115"/>
      <c r="W68" s="115"/>
      <c r="X68" s="115"/>
    </row>
    <row r="69" spans="17:24" ht="12.95" customHeight="1" x14ac:dyDescent="0.2">
      <c r="Q69" s="115"/>
      <c r="R69" s="115"/>
      <c r="S69" s="115"/>
      <c r="T69" s="115"/>
      <c r="U69" s="115"/>
      <c r="V69" s="115"/>
      <c r="W69" s="115"/>
      <c r="X69" s="115"/>
    </row>
    <row r="70" spans="17:24" ht="12.95" customHeight="1" x14ac:dyDescent="0.2">
      <c r="Q70" s="115"/>
      <c r="R70" s="115"/>
      <c r="S70" s="115"/>
      <c r="T70" s="115"/>
      <c r="U70" s="115"/>
      <c r="V70" s="115"/>
      <c r="W70" s="115"/>
      <c r="X70" s="115"/>
    </row>
    <row r="71" spans="17:24" ht="12.95" customHeight="1" x14ac:dyDescent="0.2">
      <c r="Q71" s="115"/>
      <c r="R71" s="115"/>
      <c r="S71" s="115"/>
      <c r="T71" s="115"/>
      <c r="U71" s="115"/>
      <c r="V71" s="115"/>
      <c r="W71" s="115"/>
      <c r="X71" s="115"/>
    </row>
    <row r="72" spans="17:24" ht="12.95" customHeight="1" x14ac:dyDescent="0.2">
      <c r="Q72" s="115"/>
      <c r="R72" s="115"/>
      <c r="S72" s="115"/>
      <c r="T72" s="115"/>
      <c r="U72" s="115"/>
      <c r="V72" s="115"/>
      <c r="W72" s="115"/>
      <c r="X72" s="115"/>
    </row>
    <row r="73" spans="17:24" ht="12.95" customHeight="1" x14ac:dyDescent="0.2">
      <c r="Q73" s="115"/>
      <c r="R73" s="115"/>
      <c r="S73" s="115"/>
      <c r="T73" s="115"/>
      <c r="U73" s="115"/>
      <c r="V73" s="115"/>
      <c r="W73" s="115"/>
      <c r="X73" s="115"/>
    </row>
    <row r="74" spans="17:24" ht="12.95" customHeight="1" x14ac:dyDescent="0.2">
      <c r="Q74" s="115"/>
      <c r="R74" s="115"/>
      <c r="S74" s="115"/>
      <c r="T74" s="115"/>
      <c r="U74" s="115"/>
      <c r="V74" s="115"/>
      <c r="W74" s="115"/>
      <c r="X74" s="115"/>
    </row>
    <row r="75" spans="17:24" ht="12.95" customHeight="1" x14ac:dyDescent="0.2">
      <c r="Q75" s="115"/>
      <c r="R75" s="115"/>
      <c r="S75" s="115"/>
      <c r="T75" s="115"/>
      <c r="U75" s="115"/>
      <c r="V75" s="115"/>
      <c r="W75" s="115"/>
      <c r="X75" s="115"/>
    </row>
    <row r="76" spans="17:24" ht="12.95" customHeight="1" x14ac:dyDescent="0.2">
      <c r="Q76" s="115"/>
      <c r="R76" s="115"/>
      <c r="S76" s="115"/>
      <c r="T76" s="115"/>
      <c r="U76" s="115"/>
      <c r="V76" s="115"/>
      <c r="W76" s="115"/>
      <c r="X76" s="115"/>
    </row>
    <row r="77" spans="17:24" ht="12.95" customHeight="1" x14ac:dyDescent="0.2">
      <c r="Q77" s="115"/>
      <c r="R77" s="115"/>
      <c r="S77" s="115"/>
      <c r="T77" s="115"/>
      <c r="U77" s="115"/>
      <c r="V77" s="115"/>
      <c r="W77" s="115"/>
      <c r="X77" s="115"/>
    </row>
    <row r="78" spans="17:24" ht="12.95" customHeight="1" x14ac:dyDescent="0.2">
      <c r="Q78" s="115"/>
      <c r="R78" s="115"/>
      <c r="S78" s="115"/>
      <c r="T78" s="115"/>
      <c r="U78" s="115"/>
      <c r="V78" s="115"/>
      <c r="W78" s="115"/>
      <c r="X78" s="115"/>
    </row>
    <row r="79" spans="17:24" ht="12.95" customHeight="1" x14ac:dyDescent="0.2">
      <c r="Q79" s="115"/>
      <c r="R79" s="115"/>
      <c r="S79" s="115"/>
      <c r="T79" s="115"/>
      <c r="U79" s="115"/>
      <c r="V79" s="115"/>
      <c r="W79" s="115"/>
      <c r="X79" s="115"/>
    </row>
    <row r="80" spans="17:24" ht="12.95" customHeight="1" x14ac:dyDescent="0.2">
      <c r="Q80" s="115"/>
      <c r="R80" s="115"/>
      <c r="S80" s="115"/>
      <c r="T80" s="115"/>
      <c r="U80" s="115"/>
      <c r="V80" s="115"/>
      <c r="W80" s="115"/>
      <c r="X80" s="115"/>
    </row>
    <row r="81" spans="17:24" ht="12.95" customHeight="1" x14ac:dyDescent="0.2">
      <c r="Q81" s="115"/>
      <c r="R81" s="115"/>
      <c r="S81" s="115"/>
      <c r="T81" s="115"/>
      <c r="U81" s="115"/>
      <c r="V81" s="115"/>
      <c r="W81" s="115"/>
      <c r="X81" s="115"/>
    </row>
    <row r="82" spans="17:24" ht="12.95" customHeight="1" x14ac:dyDescent="0.2">
      <c r="Q82" s="115"/>
      <c r="R82" s="115"/>
      <c r="S82" s="115"/>
      <c r="T82" s="115"/>
      <c r="U82" s="115"/>
      <c r="V82" s="115"/>
      <c r="W82" s="115"/>
      <c r="X82" s="115"/>
    </row>
    <row r="83" spans="17:24" ht="12.95" customHeight="1" x14ac:dyDescent="0.2">
      <c r="Q83" s="115"/>
      <c r="R83" s="115"/>
      <c r="S83" s="115"/>
      <c r="T83" s="115"/>
      <c r="U83" s="115"/>
      <c r="V83" s="115"/>
      <c r="W83" s="115"/>
      <c r="X83" s="115"/>
    </row>
    <row r="84" spans="17:24" ht="12.95" customHeight="1" x14ac:dyDescent="0.2">
      <c r="Q84" s="115"/>
      <c r="R84" s="115"/>
      <c r="S84" s="115"/>
      <c r="T84" s="115"/>
      <c r="U84" s="115"/>
      <c r="V84" s="115"/>
      <c r="W84" s="115"/>
      <c r="X84" s="115"/>
    </row>
    <row r="85" spans="17:24" ht="12.95" customHeight="1" x14ac:dyDescent="0.2">
      <c r="Q85" s="115"/>
      <c r="R85" s="115"/>
      <c r="S85" s="115"/>
      <c r="T85" s="115"/>
      <c r="U85" s="115"/>
      <c r="V85" s="115"/>
      <c r="W85" s="115"/>
      <c r="X85" s="115"/>
    </row>
    <row r="86" spans="17:24" ht="12.95" customHeight="1" x14ac:dyDescent="0.2">
      <c r="Q86" s="115"/>
      <c r="R86" s="115"/>
      <c r="S86" s="115"/>
      <c r="T86" s="115"/>
      <c r="U86" s="115"/>
      <c r="V86" s="115"/>
      <c r="W86" s="115"/>
      <c r="X86" s="115"/>
    </row>
    <row r="87" spans="17:24" ht="12.95" customHeight="1" x14ac:dyDescent="0.2">
      <c r="Q87" s="115"/>
      <c r="R87" s="115"/>
      <c r="S87" s="115"/>
      <c r="T87" s="115"/>
      <c r="U87" s="115"/>
      <c r="V87" s="115"/>
      <c r="W87" s="115"/>
      <c r="X87" s="115"/>
    </row>
    <row r="88" spans="17:24" ht="12.95" customHeight="1" x14ac:dyDescent="0.2">
      <c r="Q88" s="115"/>
      <c r="R88" s="115"/>
      <c r="S88" s="115"/>
      <c r="T88" s="115"/>
      <c r="U88" s="115"/>
      <c r="V88" s="115"/>
      <c r="W88" s="115"/>
      <c r="X88" s="115"/>
    </row>
    <row r="89" spans="17:24" ht="12.95" customHeight="1" x14ac:dyDescent="0.2">
      <c r="Q89" s="115"/>
      <c r="R89" s="115"/>
      <c r="S89" s="115"/>
      <c r="T89" s="115"/>
      <c r="U89" s="115"/>
      <c r="V89" s="115"/>
      <c r="W89" s="115"/>
      <c r="X89" s="115"/>
    </row>
    <row r="90" spans="17:24" ht="12.95" customHeight="1" x14ac:dyDescent="0.2">
      <c r="Q90" s="115"/>
      <c r="R90" s="115"/>
      <c r="S90" s="115"/>
      <c r="T90" s="115"/>
      <c r="U90" s="115"/>
      <c r="V90" s="115"/>
      <c r="W90" s="115"/>
      <c r="X90" s="115"/>
    </row>
    <row r="91" spans="17:24" ht="12.95" customHeight="1" x14ac:dyDescent="0.2">
      <c r="Q91" s="115"/>
      <c r="R91" s="115"/>
      <c r="S91" s="115"/>
      <c r="T91" s="115"/>
      <c r="U91" s="115"/>
      <c r="V91" s="115"/>
      <c r="W91" s="115"/>
      <c r="X91" s="115"/>
    </row>
    <row r="92" spans="17:24" ht="12.95" customHeight="1" x14ac:dyDescent="0.2">
      <c r="Q92" s="115"/>
      <c r="R92" s="115"/>
      <c r="S92" s="115"/>
      <c r="T92" s="115"/>
      <c r="U92" s="115"/>
      <c r="V92" s="115"/>
      <c r="W92" s="115"/>
      <c r="X92" s="115"/>
    </row>
    <row r="93" spans="17:24" ht="12.95" customHeight="1" x14ac:dyDescent="0.2">
      <c r="Q93" s="115"/>
      <c r="R93" s="115"/>
      <c r="S93" s="115"/>
      <c r="T93" s="115"/>
      <c r="U93" s="115"/>
      <c r="V93" s="115"/>
      <c r="W93" s="115"/>
      <c r="X93" s="115"/>
    </row>
    <row r="94" spans="17:24" ht="12.95" customHeight="1" x14ac:dyDescent="0.2">
      <c r="Q94" s="115"/>
      <c r="R94" s="115"/>
      <c r="S94" s="115"/>
      <c r="T94" s="115"/>
      <c r="U94" s="115"/>
      <c r="V94" s="115"/>
      <c r="W94" s="115"/>
      <c r="X94" s="115"/>
    </row>
    <row r="95" spans="17:24" ht="12.95" customHeight="1" x14ac:dyDescent="0.2">
      <c r="Q95" s="115"/>
      <c r="R95" s="115"/>
      <c r="S95" s="115"/>
      <c r="T95" s="115"/>
      <c r="U95" s="115"/>
      <c r="V95" s="115"/>
      <c r="W95" s="115"/>
      <c r="X95" s="115"/>
    </row>
    <row r="96" spans="17:24" ht="12.95" customHeight="1" x14ac:dyDescent="0.2">
      <c r="Q96" s="115"/>
      <c r="R96" s="115"/>
      <c r="S96" s="115"/>
      <c r="T96" s="115"/>
      <c r="U96" s="115"/>
      <c r="V96" s="115"/>
      <c r="W96" s="115"/>
      <c r="X96" s="115"/>
    </row>
    <row r="97" spans="17:24" ht="12.95" customHeight="1" x14ac:dyDescent="0.2">
      <c r="Q97" s="115"/>
      <c r="R97" s="115"/>
      <c r="S97" s="115"/>
      <c r="T97" s="115"/>
      <c r="U97" s="115"/>
      <c r="V97" s="115"/>
      <c r="W97" s="115"/>
      <c r="X97" s="115"/>
    </row>
    <row r="98" spans="17:24" ht="12.95" customHeight="1" x14ac:dyDescent="0.2">
      <c r="Q98" s="115"/>
      <c r="R98" s="115"/>
      <c r="S98" s="115"/>
      <c r="T98" s="115"/>
      <c r="U98" s="115"/>
      <c r="V98" s="115"/>
      <c r="W98" s="115"/>
      <c r="X98" s="115"/>
    </row>
    <row r="99" spans="17:24" ht="12.95" customHeight="1" x14ac:dyDescent="0.2">
      <c r="Q99" s="115"/>
      <c r="R99" s="115"/>
      <c r="S99" s="115"/>
      <c r="T99" s="115"/>
      <c r="U99" s="115"/>
      <c r="V99" s="115"/>
      <c r="W99" s="115"/>
      <c r="X99" s="115"/>
    </row>
    <row r="100" spans="17:24" ht="12.95" customHeight="1" x14ac:dyDescent="0.2">
      <c r="Q100" s="115"/>
      <c r="R100" s="115"/>
      <c r="S100" s="115"/>
      <c r="T100" s="115"/>
      <c r="U100" s="115"/>
      <c r="V100" s="115"/>
      <c r="W100" s="115"/>
      <c r="X100" s="115"/>
    </row>
    <row r="101" spans="17:24" ht="12.95" customHeight="1" x14ac:dyDescent="0.2">
      <c r="Q101" s="115"/>
      <c r="R101" s="115"/>
      <c r="S101" s="115"/>
      <c r="T101" s="115"/>
      <c r="U101" s="115"/>
      <c r="V101" s="115"/>
      <c r="W101" s="115"/>
      <c r="X101" s="115"/>
    </row>
    <row r="102" spans="17:24" ht="12.95" customHeight="1" x14ac:dyDescent="0.2">
      <c r="Q102" s="115"/>
      <c r="R102" s="115"/>
      <c r="S102" s="115"/>
      <c r="T102" s="115"/>
      <c r="U102" s="115"/>
      <c r="V102" s="115"/>
      <c r="W102" s="115"/>
      <c r="X102" s="115"/>
    </row>
    <row r="103" spans="17:24" ht="12.95" customHeight="1" x14ac:dyDescent="0.2">
      <c r="Q103" s="115"/>
      <c r="R103" s="115"/>
      <c r="S103" s="115"/>
      <c r="T103" s="115"/>
      <c r="U103" s="115"/>
      <c r="V103" s="115"/>
      <c r="W103" s="115"/>
      <c r="X103" s="115"/>
    </row>
    <row r="104" spans="17:24" ht="12.95" customHeight="1" x14ac:dyDescent="0.2">
      <c r="Q104" s="115"/>
      <c r="R104" s="115"/>
      <c r="S104" s="115"/>
      <c r="T104" s="115"/>
      <c r="U104" s="115"/>
      <c r="V104" s="115"/>
      <c r="W104" s="115"/>
      <c r="X104" s="115"/>
    </row>
    <row r="105" spans="17:24" ht="12.95" customHeight="1" x14ac:dyDescent="0.2">
      <c r="Q105" s="115"/>
      <c r="R105" s="115"/>
      <c r="S105" s="115"/>
      <c r="T105" s="115"/>
      <c r="U105" s="115"/>
      <c r="V105" s="115"/>
      <c r="W105" s="115"/>
      <c r="X105" s="115"/>
    </row>
    <row r="106" spans="17:24" ht="12.95" customHeight="1" x14ac:dyDescent="0.2">
      <c r="Q106" s="115"/>
      <c r="R106" s="115"/>
      <c r="S106" s="115"/>
      <c r="T106" s="115"/>
      <c r="U106" s="115"/>
      <c r="V106" s="115"/>
      <c r="W106" s="115"/>
      <c r="X106" s="115"/>
    </row>
    <row r="107" spans="17:24" ht="12.95" customHeight="1" x14ac:dyDescent="0.2">
      <c r="Q107" s="115"/>
      <c r="R107" s="115"/>
      <c r="S107" s="115"/>
      <c r="T107" s="115"/>
      <c r="U107" s="115"/>
      <c r="V107" s="115"/>
      <c r="W107" s="115"/>
      <c r="X107" s="115"/>
    </row>
    <row r="108" spans="17:24" ht="12.95" customHeight="1" x14ac:dyDescent="0.2">
      <c r="Q108" s="115"/>
      <c r="R108" s="115"/>
      <c r="S108" s="115"/>
      <c r="T108" s="115"/>
      <c r="U108" s="115"/>
      <c r="V108" s="115"/>
      <c r="W108" s="115"/>
      <c r="X108" s="115"/>
    </row>
    <row r="109" spans="17:24" ht="12.95" customHeight="1" x14ac:dyDescent="0.2">
      <c r="Q109" s="115"/>
      <c r="R109" s="115"/>
      <c r="S109" s="115"/>
      <c r="T109" s="115"/>
      <c r="U109" s="115"/>
      <c r="V109" s="115"/>
      <c r="W109" s="115"/>
      <c r="X109" s="115"/>
    </row>
    <row r="110" spans="17:24" ht="12.95" customHeight="1" x14ac:dyDescent="0.2">
      <c r="Q110" s="115"/>
      <c r="R110" s="115"/>
      <c r="S110" s="115"/>
      <c r="T110" s="115"/>
      <c r="U110" s="115"/>
      <c r="V110" s="115"/>
      <c r="W110" s="115"/>
      <c r="X110" s="115"/>
    </row>
    <row r="111" spans="17:24" ht="12.95" customHeight="1" x14ac:dyDescent="0.2">
      <c r="Q111" s="115"/>
      <c r="R111" s="115"/>
      <c r="S111" s="115"/>
      <c r="T111" s="115"/>
      <c r="U111" s="115"/>
      <c r="V111" s="115"/>
      <c r="W111" s="115"/>
      <c r="X111" s="115"/>
    </row>
    <row r="112" spans="17:24" ht="12.95" customHeight="1" x14ac:dyDescent="0.2">
      <c r="Q112" s="115"/>
      <c r="R112" s="115"/>
      <c r="S112" s="115"/>
      <c r="T112" s="115"/>
      <c r="U112" s="115"/>
      <c r="V112" s="115"/>
      <c r="W112" s="115"/>
      <c r="X112" s="115"/>
    </row>
    <row r="113" spans="17:24" ht="12.95" customHeight="1" x14ac:dyDescent="0.2">
      <c r="Q113" s="115"/>
      <c r="R113" s="115"/>
      <c r="S113" s="115"/>
      <c r="T113" s="115"/>
      <c r="U113" s="115"/>
      <c r="V113" s="115"/>
      <c r="W113" s="115"/>
      <c r="X113" s="115"/>
    </row>
    <row r="114" spans="17:24" ht="12.95" customHeight="1" x14ac:dyDescent="0.2">
      <c r="Q114" s="115"/>
      <c r="R114" s="115"/>
      <c r="S114" s="115"/>
      <c r="T114" s="115"/>
      <c r="U114" s="115"/>
      <c r="V114" s="115"/>
      <c r="W114" s="115"/>
      <c r="X114" s="115"/>
    </row>
    <row r="115" spans="17:24" ht="12.95" customHeight="1" x14ac:dyDescent="0.2">
      <c r="Q115" s="115"/>
      <c r="R115" s="115"/>
      <c r="S115" s="115"/>
      <c r="T115" s="115"/>
      <c r="U115" s="115"/>
      <c r="V115" s="115"/>
      <c r="W115" s="115"/>
      <c r="X115" s="115"/>
    </row>
    <row r="116" spans="17:24" ht="12.95" customHeight="1" x14ac:dyDescent="0.2">
      <c r="Q116" s="115"/>
      <c r="R116" s="115"/>
      <c r="S116" s="115"/>
      <c r="T116" s="115"/>
      <c r="U116" s="115"/>
      <c r="V116" s="115"/>
      <c r="W116" s="115"/>
      <c r="X116" s="115"/>
    </row>
    <row r="117" spans="17:24" ht="12.95" customHeight="1" x14ac:dyDescent="0.2">
      <c r="Q117" s="115"/>
      <c r="R117" s="115"/>
      <c r="S117" s="115"/>
      <c r="T117" s="115"/>
      <c r="U117" s="115"/>
      <c r="V117" s="115"/>
      <c r="W117" s="115"/>
      <c r="X117" s="115"/>
    </row>
    <row r="118" spans="17:24" ht="12.95" customHeight="1" x14ac:dyDescent="0.2">
      <c r="Q118" s="115"/>
      <c r="R118" s="115"/>
      <c r="S118" s="115"/>
      <c r="T118" s="115"/>
      <c r="U118" s="115"/>
      <c r="V118" s="115"/>
      <c r="W118" s="115"/>
      <c r="X118" s="115"/>
    </row>
    <row r="119" spans="17:24" ht="12.95" customHeight="1" x14ac:dyDescent="0.2">
      <c r="Q119" s="115"/>
      <c r="R119" s="115"/>
      <c r="S119" s="115"/>
      <c r="T119" s="115"/>
      <c r="U119" s="115"/>
      <c r="V119" s="115"/>
      <c r="W119" s="115"/>
      <c r="X119" s="115"/>
    </row>
    <row r="120" spans="17:24" ht="12.95" customHeight="1" x14ac:dyDescent="0.2">
      <c r="Q120" s="115"/>
      <c r="R120" s="115"/>
      <c r="S120" s="115"/>
      <c r="T120" s="115"/>
      <c r="U120" s="115"/>
      <c r="V120" s="115"/>
      <c r="W120" s="115"/>
      <c r="X120" s="115"/>
    </row>
    <row r="121" spans="17:24" ht="12.95" customHeight="1" x14ac:dyDescent="0.2">
      <c r="Q121" s="115"/>
      <c r="R121" s="115"/>
      <c r="S121" s="115"/>
      <c r="T121" s="115"/>
      <c r="U121" s="115"/>
      <c r="V121" s="115"/>
      <c r="W121" s="115"/>
      <c r="X121" s="115"/>
    </row>
    <row r="122" spans="17:24" ht="12.95" customHeight="1" x14ac:dyDescent="0.2">
      <c r="Q122" s="115"/>
      <c r="R122" s="115"/>
      <c r="S122" s="115"/>
      <c r="T122" s="115"/>
      <c r="U122" s="115"/>
      <c r="V122" s="115"/>
      <c r="W122" s="115"/>
      <c r="X122" s="115"/>
    </row>
    <row r="123" spans="17:24" ht="12.95" customHeight="1" x14ac:dyDescent="0.2">
      <c r="Q123" s="115"/>
      <c r="R123" s="115"/>
      <c r="S123" s="115"/>
      <c r="T123" s="115"/>
      <c r="U123" s="115"/>
      <c r="V123" s="115"/>
      <c r="W123" s="115"/>
      <c r="X123" s="115"/>
    </row>
    <row r="124" spans="17:24" ht="12.95" customHeight="1" x14ac:dyDescent="0.2">
      <c r="Q124" s="115"/>
      <c r="R124" s="115"/>
      <c r="S124" s="115"/>
      <c r="T124" s="115"/>
      <c r="U124" s="115"/>
      <c r="V124" s="115"/>
      <c r="W124" s="115"/>
      <c r="X124" s="115"/>
    </row>
    <row r="125" spans="17:24" ht="12.95" customHeight="1" x14ac:dyDescent="0.2">
      <c r="Q125" s="115"/>
      <c r="R125" s="115"/>
      <c r="S125" s="115"/>
      <c r="T125" s="115"/>
      <c r="U125" s="115"/>
      <c r="V125" s="115"/>
      <c r="W125" s="115"/>
      <c r="X125" s="115"/>
    </row>
    <row r="126" spans="17:24" ht="12.95" customHeight="1" x14ac:dyDescent="0.2">
      <c r="Q126" s="115"/>
      <c r="R126" s="115"/>
      <c r="S126" s="115"/>
      <c r="T126" s="115"/>
      <c r="U126" s="115"/>
      <c r="V126" s="115"/>
      <c r="W126" s="115"/>
      <c r="X126" s="115"/>
    </row>
    <row r="127" spans="17:24" ht="12.95" customHeight="1" x14ac:dyDescent="0.2">
      <c r="Q127" s="115"/>
      <c r="R127" s="115"/>
      <c r="S127" s="115"/>
      <c r="T127" s="115"/>
      <c r="U127" s="115"/>
      <c r="V127" s="115"/>
      <c r="W127" s="115"/>
      <c r="X127" s="115"/>
    </row>
    <row r="128" spans="17:24" ht="12.95" customHeight="1" x14ac:dyDescent="0.2">
      <c r="Q128" s="115"/>
      <c r="R128" s="115"/>
      <c r="S128" s="115"/>
      <c r="T128" s="115"/>
      <c r="U128" s="115"/>
      <c r="V128" s="115"/>
      <c r="W128" s="115"/>
      <c r="X128" s="115"/>
    </row>
    <row r="129" spans="17:24" ht="12.95" customHeight="1" x14ac:dyDescent="0.2">
      <c r="Q129" s="115"/>
      <c r="R129" s="115"/>
      <c r="S129" s="115"/>
      <c r="T129" s="115"/>
      <c r="U129" s="115"/>
      <c r="V129" s="115"/>
      <c r="W129" s="115"/>
      <c r="X129" s="115"/>
    </row>
    <row r="130" spans="17:24" ht="12.95" customHeight="1" x14ac:dyDescent="0.2">
      <c r="Q130" s="115"/>
      <c r="R130" s="115"/>
      <c r="S130" s="115"/>
      <c r="T130" s="115"/>
      <c r="U130" s="115"/>
      <c r="V130" s="115"/>
      <c r="W130" s="115"/>
      <c r="X130" s="115"/>
    </row>
    <row r="131" spans="17:24" ht="12.95" customHeight="1" x14ac:dyDescent="0.2">
      <c r="Q131" s="115"/>
      <c r="R131" s="115"/>
      <c r="S131" s="115"/>
      <c r="T131" s="115"/>
      <c r="U131" s="115"/>
      <c r="V131" s="115"/>
      <c r="W131" s="115"/>
      <c r="X131" s="115"/>
    </row>
    <row r="132" spans="17:24" ht="12.95" customHeight="1" x14ac:dyDescent="0.2">
      <c r="Q132" s="115"/>
      <c r="R132" s="115"/>
      <c r="S132" s="115"/>
      <c r="T132" s="115"/>
      <c r="U132" s="115"/>
      <c r="V132" s="115"/>
      <c r="W132" s="115"/>
      <c r="X132" s="115"/>
    </row>
    <row r="133" spans="17:24" ht="12.95" customHeight="1" x14ac:dyDescent="0.2">
      <c r="Q133" s="115"/>
      <c r="R133" s="115"/>
      <c r="S133" s="115"/>
      <c r="T133" s="115"/>
      <c r="U133" s="115"/>
      <c r="V133" s="115"/>
      <c r="W133" s="115"/>
      <c r="X133" s="115"/>
    </row>
    <row r="134" spans="17:24" ht="12.95" customHeight="1" x14ac:dyDescent="0.2">
      <c r="Q134" s="115"/>
      <c r="R134" s="115"/>
      <c r="S134" s="115"/>
      <c r="T134" s="115"/>
      <c r="U134" s="115"/>
      <c r="V134" s="115"/>
      <c r="W134" s="115"/>
      <c r="X134" s="115"/>
    </row>
    <row r="135" spans="17:24" ht="12.95" customHeight="1" x14ac:dyDescent="0.2">
      <c r="Q135" s="115"/>
      <c r="R135" s="115"/>
      <c r="S135" s="115"/>
      <c r="T135" s="115"/>
      <c r="U135" s="115"/>
      <c r="V135" s="115"/>
      <c r="W135" s="115"/>
      <c r="X135" s="115"/>
    </row>
    <row r="136" spans="17:24" ht="12.95" customHeight="1" x14ac:dyDescent="0.2">
      <c r="Q136" s="115"/>
      <c r="R136" s="115"/>
      <c r="S136" s="115"/>
      <c r="T136" s="115"/>
      <c r="U136" s="115"/>
      <c r="V136" s="115"/>
      <c r="W136" s="115"/>
      <c r="X136" s="115"/>
    </row>
    <row r="137" spans="17:24" ht="12.95" customHeight="1" x14ac:dyDescent="0.2">
      <c r="Q137" s="115"/>
      <c r="R137" s="115"/>
      <c r="S137" s="115"/>
      <c r="T137" s="115"/>
      <c r="U137" s="115"/>
      <c r="V137" s="115"/>
      <c r="W137" s="115"/>
      <c r="X137" s="115"/>
    </row>
    <row r="138" spans="17:24" ht="12.95" customHeight="1" x14ac:dyDescent="0.2">
      <c r="Q138" s="115"/>
      <c r="R138" s="115"/>
      <c r="S138" s="115"/>
      <c r="T138" s="115"/>
      <c r="U138" s="115"/>
      <c r="V138" s="115"/>
      <c r="W138" s="115"/>
      <c r="X138" s="115"/>
    </row>
    <row r="139" spans="17:24" ht="12.95" customHeight="1" x14ac:dyDescent="0.2">
      <c r="Q139" s="115"/>
      <c r="R139" s="115"/>
      <c r="S139" s="115"/>
      <c r="T139" s="115"/>
      <c r="U139" s="115"/>
      <c r="V139" s="115"/>
      <c r="W139" s="115"/>
      <c r="X139" s="115"/>
    </row>
    <row r="140" spans="17:24" ht="12.95" customHeight="1" x14ac:dyDescent="0.2">
      <c r="Q140" s="115"/>
      <c r="R140" s="115"/>
      <c r="S140" s="115"/>
      <c r="T140" s="115"/>
      <c r="U140" s="115"/>
      <c r="V140" s="115"/>
      <c r="W140" s="115"/>
      <c r="X140" s="115"/>
    </row>
    <row r="141" spans="17:24" ht="12.95" customHeight="1" x14ac:dyDescent="0.2">
      <c r="Q141" s="115"/>
      <c r="R141" s="115"/>
      <c r="S141" s="115"/>
      <c r="T141" s="115"/>
      <c r="U141" s="115"/>
      <c r="V141" s="115"/>
      <c r="W141" s="115"/>
      <c r="X141" s="115"/>
    </row>
    <row r="142" spans="17:24" ht="12.95" customHeight="1" x14ac:dyDescent="0.2">
      <c r="Q142" s="115"/>
      <c r="R142" s="115"/>
      <c r="S142" s="115"/>
      <c r="T142" s="115"/>
      <c r="U142" s="115"/>
      <c r="V142" s="115"/>
      <c r="W142" s="115"/>
      <c r="X142" s="115"/>
    </row>
    <row r="143" spans="17:24" ht="12.95" customHeight="1" x14ac:dyDescent="0.2">
      <c r="Q143" s="115"/>
      <c r="R143" s="115"/>
      <c r="S143" s="115"/>
      <c r="T143" s="115"/>
      <c r="U143" s="115"/>
      <c r="V143" s="115"/>
      <c r="W143" s="115"/>
      <c r="X143" s="115"/>
    </row>
    <row r="144" spans="17:24" ht="12.95" customHeight="1" x14ac:dyDescent="0.2">
      <c r="Q144" s="115"/>
      <c r="R144" s="115"/>
      <c r="S144" s="115"/>
      <c r="T144" s="115"/>
      <c r="U144" s="115"/>
      <c r="V144" s="115"/>
      <c r="W144" s="115"/>
      <c r="X144" s="115"/>
    </row>
    <row r="145" spans="17:24" ht="12.95" customHeight="1" x14ac:dyDescent="0.2">
      <c r="Q145" s="115"/>
      <c r="R145" s="115"/>
      <c r="S145" s="115"/>
      <c r="T145" s="115"/>
      <c r="U145" s="115"/>
      <c r="V145" s="115"/>
      <c r="W145" s="115"/>
      <c r="X145" s="115"/>
    </row>
    <row r="146" spans="17:24" ht="12.95" customHeight="1" x14ac:dyDescent="0.2">
      <c r="Q146" s="115"/>
      <c r="R146" s="115"/>
      <c r="S146" s="115"/>
      <c r="T146" s="115"/>
      <c r="U146" s="115"/>
      <c r="V146" s="115"/>
      <c r="W146" s="115"/>
      <c r="X146" s="115"/>
    </row>
    <row r="147" spans="17:24" ht="12.95" customHeight="1" x14ac:dyDescent="0.2">
      <c r="Q147" s="115"/>
      <c r="R147" s="115"/>
      <c r="S147" s="115"/>
      <c r="T147" s="115"/>
      <c r="U147" s="115"/>
      <c r="V147" s="115"/>
      <c r="W147" s="115"/>
      <c r="X147" s="115"/>
    </row>
    <row r="148" spans="17:24" ht="12.95" customHeight="1" x14ac:dyDescent="0.2">
      <c r="Q148" s="115"/>
      <c r="R148" s="115"/>
      <c r="S148" s="115"/>
      <c r="T148" s="115"/>
      <c r="U148" s="115"/>
      <c r="V148" s="115"/>
      <c r="W148" s="115"/>
      <c r="X148" s="115"/>
    </row>
    <row r="149" spans="17:24" ht="12.95" customHeight="1" x14ac:dyDescent="0.2">
      <c r="Q149" s="115"/>
      <c r="R149" s="115"/>
      <c r="S149" s="115"/>
      <c r="T149" s="115"/>
      <c r="U149" s="115"/>
      <c r="V149" s="115"/>
      <c r="W149" s="115"/>
      <c r="X149" s="115"/>
    </row>
    <row r="150" spans="17:24" ht="12.95" customHeight="1" x14ac:dyDescent="0.2">
      <c r="Q150" s="115"/>
      <c r="R150" s="115"/>
      <c r="S150" s="115"/>
      <c r="T150" s="115"/>
      <c r="U150" s="115"/>
      <c r="V150" s="115"/>
      <c r="W150" s="115"/>
      <c r="X150" s="115"/>
    </row>
    <row r="151" spans="17:24" ht="12.95" customHeight="1" x14ac:dyDescent="0.2">
      <c r="Q151" s="115"/>
      <c r="R151" s="115"/>
      <c r="S151" s="115"/>
      <c r="T151" s="115"/>
      <c r="U151" s="115"/>
      <c r="V151" s="115"/>
      <c r="W151" s="115"/>
      <c r="X151" s="115"/>
    </row>
    <row r="152" spans="17:24" ht="12.95" customHeight="1" x14ac:dyDescent="0.2">
      <c r="Q152" s="115"/>
      <c r="R152" s="115"/>
      <c r="S152" s="115"/>
      <c r="T152" s="115"/>
      <c r="U152" s="115"/>
      <c r="V152" s="115"/>
      <c r="W152" s="115"/>
      <c r="X152" s="115"/>
    </row>
    <row r="153" spans="17:24" ht="12.95" customHeight="1" x14ac:dyDescent="0.2">
      <c r="Q153" s="115"/>
      <c r="R153" s="115"/>
      <c r="S153" s="115"/>
      <c r="T153" s="115"/>
      <c r="U153" s="115"/>
      <c r="V153" s="115"/>
      <c r="W153" s="115"/>
      <c r="X153" s="115"/>
    </row>
    <row r="154" spans="17:24" ht="12.95" customHeight="1" x14ac:dyDescent="0.2">
      <c r="Q154" s="115"/>
      <c r="R154" s="115"/>
      <c r="S154" s="115"/>
      <c r="T154" s="115"/>
      <c r="U154" s="115"/>
      <c r="V154" s="115"/>
      <c r="W154" s="115"/>
      <c r="X154" s="115"/>
    </row>
    <row r="155" spans="17:24" ht="12.95" customHeight="1" x14ac:dyDescent="0.2">
      <c r="Q155" s="115"/>
      <c r="R155" s="115"/>
      <c r="S155" s="115"/>
      <c r="T155" s="115"/>
      <c r="U155" s="115"/>
      <c r="V155" s="115"/>
      <c r="W155" s="115"/>
      <c r="X155" s="115"/>
    </row>
    <row r="156" spans="17:24" ht="12.95" customHeight="1" x14ac:dyDescent="0.2">
      <c r="Q156" s="115"/>
      <c r="R156" s="115"/>
      <c r="S156" s="115"/>
      <c r="T156" s="115"/>
      <c r="U156" s="115"/>
      <c r="V156" s="115"/>
      <c r="W156" s="115"/>
      <c r="X156" s="115"/>
    </row>
    <row r="157" spans="17:24" ht="12.95" customHeight="1" x14ac:dyDescent="0.2">
      <c r="Q157" s="115"/>
      <c r="R157" s="115"/>
      <c r="S157" s="115"/>
      <c r="T157" s="115"/>
      <c r="U157" s="115"/>
      <c r="V157" s="115"/>
      <c r="W157" s="115"/>
      <c r="X157" s="115"/>
    </row>
    <row r="158" spans="17:24" ht="12.95" customHeight="1" x14ac:dyDescent="0.2">
      <c r="Q158" s="115"/>
      <c r="R158" s="115"/>
      <c r="S158" s="115"/>
      <c r="T158" s="115"/>
      <c r="U158" s="115"/>
      <c r="V158" s="115"/>
      <c r="W158" s="115"/>
      <c r="X158" s="115"/>
    </row>
    <row r="159" spans="17:24" ht="12.95" customHeight="1" x14ac:dyDescent="0.2">
      <c r="Q159" s="115"/>
      <c r="R159" s="115"/>
      <c r="S159" s="115"/>
      <c r="T159" s="115"/>
      <c r="U159" s="115"/>
      <c r="V159" s="115"/>
      <c r="W159" s="115"/>
      <c r="X159" s="115"/>
    </row>
    <row r="160" spans="17:24" ht="12.95" customHeight="1" x14ac:dyDescent="0.2">
      <c r="Q160" s="115"/>
      <c r="R160" s="115"/>
      <c r="S160" s="115"/>
      <c r="T160" s="115"/>
      <c r="U160" s="115"/>
      <c r="V160" s="115"/>
      <c r="W160" s="115"/>
      <c r="X160" s="115"/>
    </row>
    <row r="161" spans="17:24" ht="12.95" customHeight="1" x14ac:dyDescent="0.2">
      <c r="Q161" s="115"/>
      <c r="R161" s="115"/>
      <c r="S161" s="115"/>
      <c r="T161" s="115"/>
      <c r="U161" s="115"/>
      <c r="V161" s="115"/>
      <c r="W161" s="115"/>
      <c r="X161" s="115"/>
    </row>
    <row r="162" spans="17:24" ht="12.95" customHeight="1" x14ac:dyDescent="0.2">
      <c r="Q162" s="115"/>
      <c r="R162" s="115"/>
      <c r="S162" s="115"/>
      <c r="T162" s="115"/>
      <c r="U162" s="115"/>
      <c r="V162" s="115"/>
      <c r="W162" s="115"/>
      <c r="X162" s="115"/>
    </row>
    <row r="163" spans="17:24" ht="12.95" customHeight="1" x14ac:dyDescent="0.2">
      <c r="Q163" s="115"/>
      <c r="R163" s="115"/>
      <c r="S163" s="115"/>
      <c r="T163" s="115"/>
      <c r="U163" s="115"/>
      <c r="V163" s="115"/>
      <c r="W163" s="115"/>
      <c r="X163" s="115"/>
    </row>
    <row r="164" spans="17:24" ht="12.95" customHeight="1" x14ac:dyDescent="0.2">
      <c r="Q164" s="115"/>
      <c r="R164" s="115"/>
      <c r="S164" s="115"/>
      <c r="T164" s="115"/>
      <c r="U164" s="115"/>
      <c r="V164" s="115"/>
      <c r="W164" s="115"/>
      <c r="X164" s="115"/>
    </row>
    <row r="165" spans="17:24" ht="12.95" customHeight="1" x14ac:dyDescent="0.2">
      <c r="Q165" s="115"/>
      <c r="R165" s="115"/>
      <c r="S165" s="115"/>
      <c r="T165" s="115"/>
      <c r="U165" s="115"/>
      <c r="V165" s="115"/>
      <c r="W165" s="115"/>
      <c r="X165" s="115"/>
    </row>
    <row r="166" spans="17:24" ht="12.95" customHeight="1" x14ac:dyDescent="0.2">
      <c r="Q166" s="115"/>
      <c r="R166" s="115"/>
      <c r="S166" s="115"/>
      <c r="T166" s="115"/>
      <c r="U166" s="115"/>
      <c r="V166" s="115"/>
      <c r="W166" s="115"/>
      <c r="X166" s="115"/>
    </row>
    <row r="167" spans="17:24" ht="12.95" customHeight="1" x14ac:dyDescent="0.2">
      <c r="Q167" s="115"/>
      <c r="R167" s="115"/>
      <c r="S167" s="115"/>
      <c r="T167" s="115"/>
      <c r="U167" s="115"/>
      <c r="V167" s="115"/>
      <c r="W167" s="115"/>
      <c r="X167" s="115"/>
    </row>
    <row r="168" spans="17:24" ht="12.95" customHeight="1" x14ac:dyDescent="0.2">
      <c r="Q168" s="115"/>
      <c r="R168" s="115"/>
      <c r="S168" s="115"/>
      <c r="T168" s="115"/>
      <c r="U168" s="115"/>
      <c r="V168" s="115"/>
      <c r="W168" s="115"/>
      <c r="X168" s="115"/>
    </row>
    <row r="169" spans="17:24" ht="12.95" customHeight="1" x14ac:dyDescent="0.2">
      <c r="Q169" s="115"/>
      <c r="R169" s="115"/>
      <c r="S169" s="115"/>
      <c r="T169" s="115"/>
      <c r="U169" s="115"/>
      <c r="V169" s="115"/>
      <c r="W169" s="115"/>
      <c r="X169" s="115"/>
    </row>
    <row r="170" spans="17:24" ht="12.95" customHeight="1" x14ac:dyDescent="0.2">
      <c r="Q170" s="115"/>
      <c r="R170" s="115"/>
      <c r="S170" s="115"/>
      <c r="T170" s="115"/>
      <c r="U170" s="115"/>
      <c r="V170" s="115"/>
      <c r="W170" s="115"/>
      <c r="X170" s="115"/>
    </row>
    <row r="171" spans="17:24" ht="12.95" customHeight="1" x14ac:dyDescent="0.2">
      <c r="Q171" s="115"/>
      <c r="R171" s="115"/>
      <c r="S171" s="115"/>
      <c r="T171" s="115"/>
      <c r="U171" s="115"/>
      <c r="V171" s="115"/>
      <c r="W171" s="115"/>
      <c r="X171" s="115"/>
    </row>
    <row r="172" spans="17:24" ht="12.95" customHeight="1" x14ac:dyDescent="0.2">
      <c r="Q172" s="115"/>
      <c r="R172" s="115"/>
      <c r="S172" s="115"/>
      <c r="T172" s="115"/>
      <c r="U172" s="115"/>
      <c r="V172" s="115"/>
      <c r="W172" s="115"/>
      <c r="X172" s="115"/>
    </row>
    <row r="173" spans="17:24" ht="12.95" customHeight="1" x14ac:dyDescent="0.2">
      <c r="Q173" s="115"/>
      <c r="R173" s="115"/>
      <c r="S173" s="115"/>
      <c r="T173" s="115"/>
      <c r="U173" s="115"/>
      <c r="V173" s="115"/>
      <c r="W173" s="115"/>
      <c r="X173" s="115"/>
    </row>
    <row r="174" spans="17:24" ht="12.95" customHeight="1" x14ac:dyDescent="0.2">
      <c r="Q174" s="115"/>
      <c r="R174" s="115"/>
      <c r="S174" s="115"/>
      <c r="T174" s="115"/>
      <c r="U174" s="115"/>
      <c r="V174" s="115"/>
      <c r="W174" s="115"/>
      <c r="X174" s="115"/>
    </row>
    <row r="175" spans="17:24" ht="12.95" customHeight="1" x14ac:dyDescent="0.2">
      <c r="Q175" s="115"/>
      <c r="R175" s="115"/>
      <c r="S175" s="115"/>
      <c r="T175" s="115"/>
      <c r="U175" s="115"/>
      <c r="V175" s="115"/>
      <c r="W175" s="115"/>
      <c r="X175" s="115"/>
    </row>
    <row r="176" spans="17:24" ht="12.95" customHeight="1" x14ac:dyDescent="0.2">
      <c r="Q176" s="115"/>
      <c r="R176" s="115"/>
      <c r="S176" s="115"/>
      <c r="T176" s="115"/>
      <c r="U176" s="115"/>
      <c r="V176" s="115"/>
      <c r="W176" s="115"/>
      <c r="X176" s="115"/>
    </row>
    <row r="177" spans="17:24" ht="12.95" customHeight="1" x14ac:dyDescent="0.2">
      <c r="Q177" s="115"/>
      <c r="R177" s="115"/>
      <c r="S177" s="115"/>
      <c r="T177" s="115"/>
      <c r="U177" s="115"/>
      <c r="V177" s="115"/>
      <c r="W177" s="115"/>
      <c r="X177" s="115"/>
    </row>
    <row r="178" spans="17:24" ht="12.95" customHeight="1" x14ac:dyDescent="0.2">
      <c r="Q178" s="115"/>
      <c r="R178" s="115"/>
      <c r="S178" s="115"/>
      <c r="T178" s="115"/>
      <c r="U178" s="115"/>
      <c r="V178" s="115"/>
      <c r="W178" s="115"/>
      <c r="X178" s="115"/>
    </row>
    <row r="179" spans="17:24" ht="12.95" customHeight="1" x14ac:dyDescent="0.2">
      <c r="Q179" s="115"/>
      <c r="R179" s="115"/>
      <c r="S179" s="115"/>
      <c r="T179" s="115"/>
      <c r="U179" s="115"/>
      <c r="V179" s="115"/>
      <c r="W179" s="115"/>
      <c r="X179" s="115"/>
    </row>
    <row r="180" spans="17:24" ht="12.95" customHeight="1" x14ac:dyDescent="0.2">
      <c r="Q180" s="115"/>
      <c r="R180" s="115"/>
      <c r="S180" s="115"/>
      <c r="T180" s="115"/>
      <c r="U180" s="115"/>
      <c r="V180" s="115"/>
      <c r="W180" s="115"/>
      <c r="X180" s="115"/>
    </row>
    <row r="181" spans="17:24" ht="12.95" customHeight="1" x14ac:dyDescent="0.2">
      <c r="Q181" s="115"/>
      <c r="R181" s="115"/>
      <c r="S181" s="115"/>
      <c r="T181" s="115"/>
      <c r="U181" s="115"/>
      <c r="V181" s="115"/>
      <c r="W181" s="115"/>
      <c r="X181" s="115"/>
    </row>
    <row r="182" spans="17:24" ht="12.95" customHeight="1" x14ac:dyDescent="0.2">
      <c r="Q182" s="115"/>
      <c r="R182" s="115"/>
      <c r="S182" s="115"/>
      <c r="T182" s="115"/>
      <c r="U182" s="115"/>
      <c r="V182" s="115"/>
      <c r="W182" s="115"/>
      <c r="X182" s="115"/>
    </row>
    <row r="183" spans="17:24" ht="12.95" customHeight="1" x14ac:dyDescent="0.2">
      <c r="Q183" s="115"/>
      <c r="R183" s="115"/>
      <c r="S183" s="115"/>
      <c r="T183" s="115"/>
      <c r="U183" s="115"/>
      <c r="V183" s="115"/>
      <c r="W183" s="115"/>
      <c r="X183" s="115"/>
    </row>
    <row r="184" spans="17:24" ht="12.95" customHeight="1" x14ac:dyDescent="0.2">
      <c r="Q184" s="115"/>
      <c r="R184" s="115"/>
      <c r="S184" s="115"/>
      <c r="T184" s="115"/>
      <c r="U184" s="115"/>
      <c r="V184" s="115"/>
      <c r="W184" s="115"/>
      <c r="X184" s="115"/>
    </row>
    <row r="185" spans="17:24" ht="12.95" customHeight="1" x14ac:dyDescent="0.2">
      <c r="Q185" s="115"/>
      <c r="R185" s="115"/>
      <c r="S185" s="115"/>
      <c r="T185" s="115"/>
      <c r="U185" s="115"/>
      <c r="V185" s="115"/>
      <c r="W185" s="115"/>
      <c r="X185" s="115"/>
    </row>
    <row r="186" spans="17:24" ht="12.95" customHeight="1" x14ac:dyDescent="0.2">
      <c r="Q186" s="115"/>
      <c r="R186" s="115"/>
      <c r="S186" s="115"/>
      <c r="T186" s="115"/>
      <c r="U186" s="115"/>
      <c r="V186" s="115"/>
      <c r="W186" s="115"/>
      <c r="X186" s="115"/>
    </row>
    <row r="187" spans="17:24" ht="12.95" customHeight="1" x14ac:dyDescent="0.2">
      <c r="Q187" s="115"/>
      <c r="R187" s="115"/>
      <c r="S187" s="115"/>
      <c r="T187" s="115"/>
      <c r="U187" s="115"/>
      <c r="V187" s="115"/>
      <c r="W187" s="115"/>
      <c r="X187" s="115"/>
    </row>
    <row r="188" spans="17:24" ht="12.95" customHeight="1" x14ac:dyDescent="0.2">
      <c r="Q188" s="115"/>
      <c r="R188" s="115"/>
      <c r="S188" s="115"/>
      <c r="T188" s="115"/>
      <c r="U188" s="115"/>
      <c r="V188" s="115"/>
      <c r="W188" s="115"/>
      <c r="X188" s="115"/>
    </row>
    <row r="189" spans="17:24" ht="12.95" customHeight="1" x14ac:dyDescent="0.2">
      <c r="Q189" s="115"/>
      <c r="R189" s="115"/>
      <c r="S189" s="115"/>
      <c r="T189" s="115"/>
      <c r="U189" s="115"/>
      <c r="V189" s="115"/>
      <c r="W189" s="115"/>
      <c r="X189" s="115"/>
    </row>
    <row r="190" spans="17:24" ht="12.95" customHeight="1" x14ac:dyDescent="0.2">
      <c r="Q190" s="115"/>
      <c r="R190" s="115"/>
      <c r="S190" s="115"/>
      <c r="T190" s="115"/>
      <c r="U190" s="115"/>
      <c r="V190" s="115"/>
      <c r="W190" s="115"/>
      <c r="X190" s="115"/>
    </row>
    <row r="191" spans="17:24" ht="12.95" customHeight="1" x14ac:dyDescent="0.2">
      <c r="Q191" s="115"/>
      <c r="R191" s="115"/>
      <c r="S191" s="115"/>
      <c r="T191" s="115"/>
      <c r="U191" s="115"/>
      <c r="V191" s="115"/>
      <c r="W191" s="115"/>
      <c r="X191" s="115"/>
    </row>
    <row r="192" spans="17:24" ht="12.95" customHeight="1" x14ac:dyDescent="0.2">
      <c r="Q192" s="115"/>
      <c r="R192" s="115"/>
      <c r="S192" s="115"/>
      <c r="T192" s="115"/>
      <c r="U192" s="115"/>
      <c r="V192" s="115"/>
      <c r="W192" s="115"/>
      <c r="X192" s="115"/>
    </row>
    <row r="193" spans="17:24" ht="12.95" customHeight="1" x14ac:dyDescent="0.2">
      <c r="Q193" s="115"/>
      <c r="R193" s="115"/>
      <c r="S193" s="115"/>
      <c r="T193" s="115"/>
      <c r="U193" s="115"/>
      <c r="V193" s="115"/>
      <c r="W193" s="115"/>
      <c r="X193" s="115"/>
    </row>
    <row r="194" spans="17:24" ht="12.95" customHeight="1" x14ac:dyDescent="0.2">
      <c r="Q194" s="115"/>
      <c r="R194" s="115"/>
      <c r="S194" s="115"/>
      <c r="T194" s="115"/>
      <c r="U194" s="115"/>
      <c r="V194" s="115"/>
      <c r="W194" s="115"/>
      <c r="X194" s="115"/>
    </row>
    <row r="195" spans="17:24" ht="12.95" customHeight="1" x14ac:dyDescent="0.2">
      <c r="Q195" s="115"/>
      <c r="R195" s="115"/>
      <c r="S195" s="115"/>
      <c r="T195" s="115"/>
      <c r="U195" s="115"/>
      <c r="V195" s="115"/>
      <c r="W195" s="115"/>
      <c r="X195" s="115"/>
    </row>
    <row r="196" spans="17:24" ht="12.95" customHeight="1" x14ac:dyDescent="0.2">
      <c r="Q196" s="115"/>
      <c r="R196" s="115"/>
      <c r="S196" s="115"/>
      <c r="T196" s="115"/>
      <c r="U196" s="115"/>
      <c r="V196" s="115"/>
      <c r="W196" s="115"/>
      <c r="X196" s="115"/>
    </row>
    <row r="197" spans="17:24" ht="12.95" customHeight="1" x14ac:dyDescent="0.2">
      <c r="Q197" s="115"/>
      <c r="R197" s="115"/>
      <c r="S197" s="115"/>
      <c r="T197" s="115"/>
      <c r="U197" s="115"/>
      <c r="V197" s="115"/>
      <c r="W197" s="115"/>
      <c r="X197" s="115"/>
    </row>
    <row r="198" spans="17:24" ht="12.95" customHeight="1" x14ac:dyDescent="0.2">
      <c r="Q198" s="115"/>
      <c r="R198" s="115"/>
      <c r="S198" s="115"/>
      <c r="T198" s="115"/>
      <c r="U198" s="115"/>
      <c r="V198" s="115"/>
      <c r="W198" s="115"/>
      <c r="X198" s="115"/>
    </row>
    <row r="199" spans="17:24" ht="12.95" customHeight="1" x14ac:dyDescent="0.2">
      <c r="Q199" s="115"/>
      <c r="R199" s="115"/>
      <c r="S199" s="115"/>
      <c r="T199" s="115"/>
      <c r="U199" s="115"/>
      <c r="V199" s="115"/>
      <c r="W199" s="115"/>
      <c r="X199" s="115"/>
    </row>
    <row r="200" spans="17:24" ht="12.95" customHeight="1" x14ac:dyDescent="0.2">
      <c r="Q200" s="115"/>
      <c r="R200" s="115"/>
      <c r="S200" s="115"/>
      <c r="T200" s="115"/>
      <c r="U200" s="115"/>
      <c r="V200" s="115"/>
      <c r="W200" s="115"/>
      <c r="X200" s="115"/>
    </row>
    <row r="201" spans="17:24" ht="12.95" customHeight="1" x14ac:dyDescent="0.2">
      <c r="Q201" s="115"/>
      <c r="R201" s="115"/>
      <c r="S201" s="115"/>
      <c r="T201" s="115"/>
      <c r="U201" s="115"/>
      <c r="V201" s="115"/>
      <c r="W201" s="115"/>
      <c r="X201" s="115"/>
    </row>
    <row r="202" spans="17:24" ht="12.95" customHeight="1" x14ac:dyDescent="0.2">
      <c r="Q202" s="115"/>
      <c r="R202" s="115"/>
      <c r="S202" s="115"/>
      <c r="T202" s="115"/>
      <c r="U202" s="115"/>
      <c r="V202" s="115"/>
      <c r="W202" s="115"/>
      <c r="X202" s="115"/>
    </row>
    <row r="203" spans="17:24" ht="12.95" customHeight="1" x14ac:dyDescent="0.2">
      <c r="Q203" s="115"/>
      <c r="R203" s="115"/>
      <c r="S203" s="115"/>
      <c r="T203" s="115"/>
      <c r="U203" s="115"/>
      <c r="V203" s="115"/>
      <c r="W203" s="115"/>
      <c r="X203" s="115"/>
    </row>
    <row r="204" spans="17:24" ht="12.95" customHeight="1" x14ac:dyDescent="0.2">
      <c r="Q204" s="115"/>
      <c r="R204" s="115"/>
      <c r="S204" s="115"/>
      <c r="T204" s="115"/>
      <c r="U204" s="115"/>
      <c r="V204" s="115"/>
      <c r="W204" s="115"/>
      <c r="X204" s="115"/>
    </row>
    <row r="205" spans="17:24" ht="12.95" customHeight="1" x14ac:dyDescent="0.2">
      <c r="Q205" s="115"/>
      <c r="R205" s="115"/>
      <c r="S205" s="115"/>
      <c r="T205" s="115"/>
      <c r="U205" s="115"/>
      <c r="V205" s="115"/>
      <c r="W205" s="115"/>
      <c r="X205" s="115"/>
    </row>
    <row r="206" spans="17:24" ht="12.95" customHeight="1" x14ac:dyDescent="0.2">
      <c r="Q206" s="115"/>
      <c r="R206" s="115"/>
      <c r="S206" s="115"/>
      <c r="T206" s="115"/>
      <c r="U206" s="115"/>
      <c r="V206" s="115"/>
      <c r="W206" s="115"/>
      <c r="X206" s="115"/>
    </row>
    <row r="207" spans="17:24" ht="12.95" customHeight="1" x14ac:dyDescent="0.2">
      <c r="Q207" s="115"/>
      <c r="R207" s="115"/>
      <c r="S207" s="115"/>
      <c r="T207" s="115"/>
      <c r="U207" s="115"/>
      <c r="V207" s="115"/>
      <c r="W207" s="115"/>
      <c r="X207" s="115"/>
    </row>
    <row r="208" spans="17:24" ht="12.95" customHeight="1" x14ac:dyDescent="0.2">
      <c r="Q208" s="115"/>
      <c r="R208" s="115"/>
      <c r="S208" s="115"/>
      <c r="T208" s="115"/>
      <c r="U208" s="115"/>
      <c r="V208" s="115"/>
      <c r="W208" s="115"/>
      <c r="X208" s="115"/>
    </row>
    <row r="209" spans="17:24" ht="12.95" customHeight="1" x14ac:dyDescent="0.2">
      <c r="Q209" s="115"/>
      <c r="R209" s="115"/>
      <c r="S209" s="115"/>
      <c r="T209" s="115"/>
      <c r="U209" s="115"/>
      <c r="V209" s="115"/>
      <c r="W209" s="115"/>
      <c r="X209" s="115"/>
    </row>
    <row r="210" spans="17:24" ht="12.95" customHeight="1" x14ac:dyDescent="0.2">
      <c r="Q210" s="115"/>
      <c r="R210" s="115"/>
      <c r="S210" s="115"/>
      <c r="T210" s="115"/>
      <c r="U210" s="115"/>
      <c r="V210" s="115"/>
      <c r="W210" s="115"/>
      <c r="X210" s="115"/>
    </row>
    <row r="211" spans="17:24" ht="12.95" customHeight="1" x14ac:dyDescent="0.2">
      <c r="Q211" s="115"/>
      <c r="R211" s="115"/>
      <c r="S211" s="115"/>
      <c r="T211" s="115"/>
      <c r="U211" s="115"/>
      <c r="V211" s="115"/>
      <c r="W211" s="115"/>
      <c r="X211" s="115"/>
    </row>
    <row r="212" spans="17:24" ht="12.95" customHeight="1" x14ac:dyDescent="0.2">
      <c r="Q212" s="115"/>
      <c r="R212" s="115"/>
      <c r="S212" s="115"/>
      <c r="T212" s="115"/>
      <c r="U212" s="115"/>
      <c r="V212" s="115"/>
      <c r="W212" s="115"/>
      <c r="X212" s="115"/>
    </row>
    <row r="213" spans="17:24" ht="12.95" customHeight="1" x14ac:dyDescent="0.2">
      <c r="Q213" s="115"/>
      <c r="R213" s="115"/>
      <c r="S213" s="115"/>
      <c r="T213" s="115"/>
      <c r="U213" s="115"/>
      <c r="V213" s="115"/>
      <c r="W213" s="115"/>
      <c r="X213" s="115"/>
    </row>
    <row r="214" spans="17:24" ht="12.95" customHeight="1" x14ac:dyDescent="0.2">
      <c r="Q214" s="115"/>
      <c r="R214" s="115"/>
      <c r="S214" s="115"/>
      <c r="T214" s="115"/>
      <c r="U214" s="115"/>
      <c r="V214" s="115"/>
      <c r="W214" s="115"/>
      <c r="X214" s="115"/>
    </row>
    <row r="215" spans="17:24" ht="12.95" customHeight="1" x14ac:dyDescent="0.2">
      <c r="Q215" s="115"/>
      <c r="R215" s="115"/>
      <c r="S215" s="115"/>
      <c r="T215" s="115"/>
      <c r="U215" s="115"/>
      <c r="V215" s="115"/>
      <c r="W215" s="115"/>
      <c r="X215" s="115"/>
    </row>
    <row r="216" spans="17:24" ht="12.95" customHeight="1" x14ac:dyDescent="0.2">
      <c r="Q216" s="115"/>
      <c r="R216" s="115"/>
      <c r="S216" s="115"/>
      <c r="T216" s="115"/>
      <c r="U216" s="115"/>
      <c r="V216" s="115"/>
      <c r="W216" s="115"/>
      <c r="X216" s="115"/>
    </row>
    <row r="217" spans="17:24" ht="12.95" customHeight="1" x14ac:dyDescent="0.2">
      <c r="Q217" s="115"/>
      <c r="R217" s="115"/>
      <c r="S217" s="115"/>
      <c r="T217" s="115"/>
      <c r="U217" s="115"/>
      <c r="V217" s="115"/>
      <c r="W217" s="115"/>
      <c r="X217" s="115"/>
    </row>
    <row r="218" spans="17:24" ht="12.95" customHeight="1" x14ac:dyDescent="0.2">
      <c r="Q218" s="115"/>
      <c r="R218" s="115"/>
      <c r="S218" s="115"/>
      <c r="T218" s="115"/>
      <c r="U218" s="115"/>
      <c r="V218" s="115"/>
      <c r="W218" s="115"/>
      <c r="X218" s="115"/>
    </row>
    <row r="219" spans="17:24" ht="12.95" customHeight="1" x14ac:dyDescent="0.2">
      <c r="Q219" s="115"/>
      <c r="R219" s="115"/>
      <c r="S219" s="115"/>
      <c r="T219" s="115"/>
      <c r="U219" s="115"/>
      <c r="V219" s="115"/>
      <c r="W219" s="115"/>
      <c r="X219" s="115"/>
    </row>
    <row r="220" spans="17:24" ht="12.95" customHeight="1" x14ac:dyDescent="0.2">
      <c r="Q220" s="115"/>
      <c r="R220" s="115"/>
      <c r="S220" s="115"/>
      <c r="T220" s="115"/>
      <c r="U220" s="115"/>
      <c r="V220" s="115"/>
      <c r="W220" s="115"/>
      <c r="X220" s="115"/>
    </row>
    <row r="221" spans="17:24" ht="12.95" customHeight="1" x14ac:dyDescent="0.2">
      <c r="Q221" s="115"/>
      <c r="R221" s="115"/>
      <c r="S221" s="115"/>
      <c r="T221" s="115"/>
      <c r="U221" s="115"/>
      <c r="V221" s="115"/>
      <c r="W221" s="115"/>
      <c r="X221" s="115"/>
    </row>
    <row r="222" spans="17:24" ht="12.95" customHeight="1" x14ac:dyDescent="0.2">
      <c r="Q222" s="115"/>
      <c r="R222" s="115"/>
      <c r="S222" s="115"/>
      <c r="T222" s="115"/>
      <c r="U222" s="115"/>
      <c r="V222" s="115"/>
      <c r="W222" s="115"/>
      <c r="X222" s="115"/>
    </row>
    <row r="223" spans="17:24" ht="12.95" customHeight="1" x14ac:dyDescent="0.2">
      <c r="Q223" s="115"/>
      <c r="R223" s="115"/>
      <c r="S223" s="115"/>
      <c r="T223" s="115"/>
      <c r="U223" s="115"/>
      <c r="V223" s="115"/>
      <c r="W223" s="115"/>
      <c r="X223" s="115"/>
    </row>
    <row r="224" spans="17:24" ht="12.95" customHeight="1" x14ac:dyDescent="0.2">
      <c r="Q224" s="115"/>
      <c r="R224" s="115"/>
      <c r="S224" s="115"/>
      <c r="T224" s="115"/>
      <c r="U224" s="115"/>
      <c r="V224" s="115"/>
      <c r="W224" s="115"/>
      <c r="X224" s="115"/>
    </row>
    <row r="225" spans="17:24" ht="12.95" customHeight="1" x14ac:dyDescent="0.2">
      <c r="Q225" s="115"/>
      <c r="R225" s="115"/>
      <c r="S225" s="115"/>
      <c r="T225" s="115"/>
      <c r="U225" s="115"/>
      <c r="V225" s="115"/>
      <c r="W225" s="115"/>
      <c r="X225" s="115"/>
    </row>
    <row r="226" spans="17:24" ht="12.95" customHeight="1" x14ac:dyDescent="0.2">
      <c r="Q226" s="115"/>
      <c r="R226" s="115"/>
      <c r="S226" s="115"/>
      <c r="T226" s="115"/>
      <c r="U226" s="115"/>
      <c r="V226" s="115"/>
      <c r="W226" s="115"/>
      <c r="X226" s="115"/>
    </row>
    <row r="227" spans="17:24" ht="12.95" customHeight="1" x14ac:dyDescent="0.2">
      <c r="Q227" s="115"/>
      <c r="R227" s="115"/>
      <c r="S227" s="115"/>
      <c r="T227" s="115"/>
      <c r="U227" s="115"/>
      <c r="V227" s="115"/>
      <c r="W227" s="115"/>
      <c r="X227" s="115"/>
    </row>
    <row r="228" spans="17:24" ht="12.95" customHeight="1" x14ac:dyDescent="0.2">
      <c r="Q228" s="115"/>
      <c r="R228" s="115"/>
      <c r="S228" s="115"/>
      <c r="T228" s="115"/>
      <c r="U228" s="115"/>
      <c r="V228" s="115"/>
      <c r="W228" s="115"/>
      <c r="X228" s="115"/>
    </row>
    <row r="229" spans="17:24" ht="12.95" customHeight="1" x14ac:dyDescent="0.2">
      <c r="Q229" s="115"/>
      <c r="R229" s="115"/>
      <c r="S229" s="115"/>
      <c r="T229" s="115"/>
      <c r="U229" s="115"/>
      <c r="V229" s="115"/>
      <c r="W229" s="115"/>
      <c r="X229" s="115"/>
    </row>
    <row r="230" spans="17:24" ht="12.95" customHeight="1" x14ac:dyDescent="0.2">
      <c r="Q230" s="115"/>
      <c r="R230" s="115"/>
      <c r="S230" s="115"/>
      <c r="T230" s="115"/>
      <c r="U230" s="115"/>
      <c r="V230" s="115"/>
      <c r="W230" s="115"/>
      <c r="X230" s="115"/>
    </row>
    <row r="231" spans="17:24" ht="12.95" customHeight="1" x14ac:dyDescent="0.2">
      <c r="Q231" s="115"/>
      <c r="R231" s="115"/>
      <c r="S231" s="115"/>
      <c r="T231" s="115"/>
      <c r="U231" s="115"/>
      <c r="V231" s="115"/>
      <c r="W231" s="115"/>
      <c r="X231" s="115"/>
    </row>
    <row r="232" spans="17:24" ht="12.95" customHeight="1" x14ac:dyDescent="0.2">
      <c r="Q232" s="115"/>
      <c r="R232" s="115"/>
      <c r="S232" s="115"/>
      <c r="T232" s="115"/>
      <c r="U232" s="115"/>
      <c r="V232" s="115"/>
      <c r="W232" s="115"/>
      <c r="X232" s="115"/>
    </row>
    <row r="233" spans="17:24" ht="12.95" customHeight="1" x14ac:dyDescent="0.2">
      <c r="Q233" s="115"/>
      <c r="R233" s="115"/>
      <c r="S233" s="115"/>
      <c r="T233" s="115"/>
      <c r="U233" s="115"/>
      <c r="V233" s="115"/>
      <c r="W233" s="115"/>
      <c r="X233" s="115"/>
    </row>
    <row r="234" spans="17:24" ht="12.95" customHeight="1" x14ac:dyDescent="0.2">
      <c r="Q234" s="115"/>
      <c r="R234" s="115"/>
      <c r="S234" s="115"/>
      <c r="T234" s="115"/>
      <c r="U234" s="115"/>
      <c r="V234" s="115"/>
      <c r="W234" s="115"/>
      <c r="X234" s="115"/>
    </row>
    <row r="235" spans="17:24" ht="12.95" customHeight="1" x14ac:dyDescent="0.2">
      <c r="Q235" s="115"/>
      <c r="R235" s="115"/>
      <c r="S235" s="115"/>
      <c r="T235" s="115"/>
      <c r="U235" s="115"/>
      <c r="V235" s="115"/>
      <c r="W235" s="115"/>
      <c r="X235" s="115"/>
    </row>
    <row r="236" spans="17:24" ht="12.95" customHeight="1" x14ac:dyDescent="0.2">
      <c r="Q236" s="115"/>
      <c r="R236" s="115"/>
      <c r="S236" s="115"/>
      <c r="T236" s="115"/>
      <c r="U236" s="115"/>
      <c r="V236" s="115"/>
      <c r="W236" s="115"/>
      <c r="X236" s="115"/>
    </row>
    <row r="237" spans="17:24" ht="12.95" customHeight="1" x14ac:dyDescent="0.2">
      <c r="Q237" s="115"/>
      <c r="R237" s="115"/>
      <c r="S237" s="115"/>
      <c r="T237" s="115"/>
      <c r="U237" s="115"/>
      <c r="V237" s="115"/>
      <c r="W237" s="115"/>
      <c r="X237" s="115"/>
    </row>
    <row r="238" spans="17:24" ht="12.95" customHeight="1" x14ac:dyDescent="0.2">
      <c r="Q238" s="115"/>
      <c r="R238" s="115"/>
      <c r="S238" s="115"/>
      <c r="T238" s="115"/>
      <c r="U238" s="115"/>
      <c r="V238" s="115"/>
      <c r="W238" s="115"/>
      <c r="X238" s="115"/>
    </row>
    <row r="239" spans="17:24" ht="12.95" customHeight="1" x14ac:dyDescent="0.2">
      <c r="Q239" s="115"/>
      <c r="R239" s="115"/>
      <c r="S239" s="115"/>
      <c r="T239" s="115"/>
      <c r="U239" s="115"/>
      <c r="V239" s="115"/>
      <c r="W239" s="115"/>
      <c r="X239" s="115"/>
    </row>
    <row r="240" spans="17:24" ht="12.95" customHeight="1" x14ac:dyDescent="0.2">
      <c r="Q240" s="115"/>
      <c r="R240" s="115"/>
      <c r="S240" s="115"/>
      <c r="T240" s="115"/>
      <c r="U240" s="115"/>
      <c r="V240" s="115"/>
      <c r="W240" s="115"/>
      <c r="X240" s="115"/>
    </row>
    <row r="241" spans="17:24" ht="12.95" customHeight="1" x14ac:dyDescent="0.2">
      <c r="Q241" s="115"/>
      <c r="R241" s="115"/>
      <c r="S241" s="115"/>
      <c r="T241" s="115"/>
      <c r="U241" s="115"/>
      <c r="V241" s="115"/>
      <c r="W241" s="115"/>
      <c r="X241" s="115"/>
    </row>
    <row r="242" spans="17:24" ht="12.95" customHeight="1" x14ac:dyDescent="0.2">
      <c r="Q242" s="115"/>
      <c r="R242" s="115"/>
      <c r="S242" s="115"/>
      <c r="T242" s="115"/>
      <c r="U242" s="115"/>
      <c r="V242" s="115"/>
      <c r="W242" s="115"/>
      <c r="X242" s="115"/>
    </row>
    <row r="243" spans="17:24" ht="12.95" customHeight="1" x14ac:dyDescent="0.2">
      <c r="Q243" s="115"/>
      <c r="R243" s="115"/>
      <c r="S243" s="115"/>
      <c r="T243" s="115"/>
      <c r="U243" s="115"/>
      <c r="V243" s="115"/>
      <c r="W243" s="115"/>
      <c r="X243" s="115"/>
    </row>
    <row r="244" spans="17:24" ht="12.95" customHeight="1" x14ac:dyDescent="0.2">
      <c r="Q244" s="115"/>
      <c r="R244" s="115"/>
      <c r="S244" s="115"/>
      <c r="T244" s="115"/>
      <c r="U244" s="115"/>
      <c r="V244" s="115"/>
      <c r="W244" s="115"/>
      <c r="X244" s="115"/>
    </row>
    <row r="245" spans="17:24" ht="12.95" customHeight="1" x14ac:dyDescent="0.2">
      <c r="Q245" s="115"/>
      <c r="R245" s="115"/>
      <c r="S245" s="115"/>
      <c r="T245" s="115"/>
      <c r="U245" s="115"/>
      <c r="V245" s="115"/>
      <c r="W245" s="115"/>
      <c r="X245" s="115"/>
    </row>
    <row r="246" spans="17:24" ht="12.95" customHeight="1" x14ac:dyDescent="0.2">
      <c r="Q246" s="115"/>
      <c r="R246" s="115"/>
      <c r="S246" s="115"/>
      <c r="T246" s="115"/>
      <c r="U246" s="115"/>
      <c r="V246" s="115"/>
      <c r="W246" s="115"/>
      <c r="X246" s="115"/>
    </row>
    <row r="247" spans="17:24" ht="12.95" customHeight="1" x14ac:dyDescent="0.2">
      <c r="Q247" s="115"/>
      <c r="R247" s="115"/>
      <c r="S247" s="115"/>
      <c r="T247" s="115"/>
      <c r="U247" s="115"/>
      <c r="V247" s="115"/>
      <c r="W247" s="115"/>
      <c r="X247" s="115"/>
    </row>
    <row r="248" spans="17:24" ht="12.95" customHeight="1" x14ac:dyDescent="0.2">
      <c r="Q248" s="115"/>
      <c r="R248" s="115"/>
      <c r="S248" s="115"/>
      <c r="T248" s="115"/>
      <c r="U248" s="115"/>
      <c r="V248" s="115"/>
      <c r="W248" s="115"/>
      <c r="X248" s="115"/>
    </row>
    <row r="249" spans="17:24" ht="12.95" customHeight="1" x14ac:dyDescent="0.2">
      <c r="Q249" s="115"/>
      <c r="R249" s="115"/>
      <c r="S249" s="115"/>
      <c r="T249" s="115"/>
      <c r="U249" s="115"/>
      <c r="V249" s="115"/>
      <c r="W249" s="115"/>
      <c r="X249" s="115"/>
    </row>
    <row r="250" spans="17:24" ht="12.95" customHeight="1" x14ac:dyDescent="0.2">
      <c r="Q250" s="115"/>
      <c r="R250" s="115"/>
      <c r="S250" s="115"/>
      <c r="T250" s="115"/>
      <c r="U250" s="115"/>
      <c r="V250" s="115"/>
      <c r="W250" s="115"/>
      <c r="X250" s="115"/>
    </row>
    <row r="251" spans="17:24" ht="12.95" customHeight="1" x14ac:dyDescent="0.2">
      <c r="Q251" s="115"/>
      <c r="R251" s="115"/>
      <c r="S251" s="115"/>
      <c r="T251" s="115"/>
      <c r="U251" s="115"/>
      <c r="V251" s="115"/>
      <c r="W251" s="115"/>
      <c r="X251" s="115"/>
    </row>
    <row r="252" spans="17:24" ht="12.95" customHeight="1" x14ac:dyDescent="0.2">
      <c r="Q252" s="115"/>
      <c r="R252" s="115"/>
      <c r="S252" s="115"/>
      <c r="T252" s="115"/>
      <c r="U252" s="115"/>
      <c r="V252" s="115"/>
      <c r="W252" s="115"/>
      <c r="X252" s="115"/>
    </row>
    <row r="253" spans="17:24" ht="12.95" customHeight="1" x14ac:dyDescent="0.2">
      <c r="Q253" s="115"/>
      <c r="R253" s="115"/>
      <c r="S253" s="115"/>
      <c r="T253" s="115"/>
      <c r="U253" s="115"/>
      <c r="V253" s="115"/>
      <c r="W253" s="115"/>
      <c r="X253" s="115"/>
    </row>
    <row r="254" spans="17:24" ht="12.95" customHeight="1" x14ac:dyDescent="0.2">
      <c r="Q254" s="115"/>
      <c r="R254" s="115"/>
      <c r="S254" s="115"/>
      <c r="T254" s="115"/>
      <c r="U254" s="115"/>
      <c r="V254" s="115"/>
      <c r="W254" s="115"/>
      <c r="X254" s="115"/>
    </row>
    <row r="255" spans="17:24" ht="12.95" customHeight="1" x14ac:dyDescent="0.2">
      <c r="Q255" s="115"/>
      <c r="R255" s="115"/>
      <c r="S255" s="115"/>
      <c r="T255" s="115"/>
      <c r="U255" s="115"/>
      <c r="V255" s="115"/>
      <c r="W255" s="115"/>
      <c r="X255" s="115"/>
    </row>
    <row r="256" spans="17:24" ht="12.95" customHeight="1" x14ac:dyDescent="0.2">
      <c r="Q256" s="115"/>
      <c r="R256" s="115"/>
      <c r="S256" s="115"/>
      <c r="T256" s="115"/>
      <c r="U256" s="115"/>
      <c r="V256" s="115"/>
      <c r="W256" s="115"/>
      <c r="X256" s="115"/>
    </row>
    <row r="257" spans="17:24" ht="12.95" customHeight="1" x14ac:dyDescent="0.2">
      <c r="Q257" s="115"/>
      <c r="R257" s="115"/>
      <c r="S257" s="115"/>
      <c r="T257" s="115"/>
      <c r="U257" s="115"/>
      <c r="V257" s="115"/>
      <c r="W257" s="115"/>
      <c r="X257" s="115"/>
    </row>
    <row r="258" spans="17:24" ht="12.95" customHeight="1" x14ac:dyDescent="0.2">
      <c r="Q258" s="115"/>
      <c r="R258" s="115"/>
      <c r="S258" s="115"/>
      <c r="T258" s="115"/>
      <c r="U258" s="115"/>
      <c r="V258" s="115"/>
      <c r="W258" s="115"/>
      <c r="X258" s="115"/>
    </row>
    <row r="259" spans="17:24" ht="12.95" customHeight="1" x14ac:dyDescent="0.2">
      <c r="Q259" s="115"/>
      <c r="R259" s="115"/>
      <c r="S259" s="115"/>
      <c r="T259" s="115"/>
      <c r="U259" s="115"/>
      <c r="V259" s="115"/>
      <c r="W259" s="115"/>
      <c r="X259" s="115"/>
    </row>
    <row r="260" spans="17:24" ht="12.95" customHeight="1" x14ac:dyDescent="0.2">
      <c r="Q260" s="115"/>
      <c r="R260" s="115"/>
      <c r="S260" s="115"/>
      <c r="T260" s="115"/>
      <c r="U260" s="115"/>
      <c r="V260" s="115"/>
      <c r="W260" s="115"/>
      <c r="X260" s="115"/>
    </row>
    <row r="261" spans="17:24" ht="12.95" customHeight="1" x14ac:dyDescent="0.2">
      <c r="Q261" s="115"/>
      <c r="R261" s="115"/>
      <c r="S261" s="115"/>
      <c r="T261" s="115"/>
      <c r="U261" s="115"/>
      <c r="V261" s="115"/>
      <c r="W261" s="115"/>
      <c r="X261" s="115"/>
    </row>
    <row r="262" spans="17:24" ht="12.95" customHeight="1" x14ac:dyDescent="0.2">
      <c r="Q262" s="115"/>
      <c r="R262" s="115"/>
      <c r="S262" s="115"/>
      <c r="T262" s="115"/>
      <c r="U262" s="115"/>
      <c r="V262" s="115"/>
      <c r="W262" s="115"/>
      <c r="X262" s="115"/>
    </row>
    <row r="263" spans="17:24" ht="12.95" customHeight="1" x14ac:dyDescent="0.2">
      <c r="Q263" s="115"/>
      <c r="R263" s="115"/>
      <c r="S263" s="115"/>
      <c r="T263" s="115"/>
      <c r="U263" s="115"/>
      <c r="V263" s="115"/>
      <c r="W263" s="115"/>
      <c r="X263" s="115"/>
    </row>
    <row r="264" spans="17:24" ht="12.95" customHeight="1" x14ac:dyDescent="0.2">
      <c r="Q264" s="115"/>
      <c r="R264" s="115"/>
      <c r="S264" s="115"/>
      <c r="T264" s="115"/>
      <c r="U264" s="115"/>
      <c r="V264" s="115"/>
      <c r="W264" s="115"/>
      <c r="X264" s="115"/>
    </row>
    <row r="265" spans="17:24" ht="12.95" customHeight="1" x14ac:dyDescent="0.2">
      <c r="Q265" s="115"/>
      <c r="R265" s="115"/>
      <c r="S265" s="115"/>
      <c r="T265" s="115"/>
      <c r="U265" s="115"/>
      <c r="V265" s="115"/>
      <c r="W265" s="115"/>
      <c r="X265" s="115"/>
    </row>
    <row r="266" spans="17:24" ht="12.95" customHeight="1" x14ac:dyDescent="0.2">
      <c r="Q266" s="115"/>
      <c r="R266" s="115"/>
      <c r="S266" s="115"/>
      <c r="T266" s="115"/>
      <c r="U266" s="115"/>
      <c r="V266" s="115"/>
      <c r="W266" s="115"/>
      <c r="X266" s="115"/>
    </row>
    <row r="267" spans="17:24" ht="12.95" customHeight="1" x14ac:dyDescent="0.2">
      <c r="Q267" s="115"/>
      <c r="R267" s="115"/>
      <c r="S267" s="115"/>
      <c r="T267" s="115"/>
      <c r="U267" s="115"/>
      <c r="V267" s="115"/>
      <c r="W267" s="115"/>
      <c r="X267" s="115"/>
    </row>
    <row r="268" spans="17:24" ht="12.95" customHeight="1" x14ac:dyDescent="0.2">
      <c r="Q268" s="115"/>
      <c r="R268" s="115"/>
      <c r="S268" s="115"/>
      <c r="T268" s="115"/>
      <c r="U268" s="115"/>
      <c r="V268" s="115"/>
      <c r="W268" s="115"/>
      <c r="X268" s="115"/>
    </row>
    <row r="269" spans="17:24" ht="12.95" customHeight="1" x14ac:dyDescent="0.2">
      <c r="Q269" s="115"/>
      <c r="R269" s="115"/>
      <c r="S269" s="115"/>
      <c r="T269" s="115"/>
      <c r="U269" s="115"/>
      <c r="V269" s="115"/>
      <c r="W269" s="115"/>
      <c r="X269" s="115"/>
    </row>
    <row r="270" spans="17:24" ht="12.95" customHeight="1" x14ac:dyDescent="0.2">
      <c r="Q270" s="115"/>
      <c r="R270" s="115"/>
      <c r="S270" s="115"/>
      <c r="T270" s="115"/>
      <c r="U270" s="115"/>
      <c r="V270" s="115"/>
      <c r="W270" s="115"/>
      <c r="X270" s="115"/>
    </row>
    <row r="271" spans="17:24" ht="12.95" customHeight="1" x14ac:dyDescent="0.2">
      <c r="Q271" s="115"/>
      <c r="R271" s="115"/>
      <c r="S271" s="115"/>
      <c r="T271" s="115"/>
      <c r="U271" s="115"/>
      <c r="V271" s="115"/>
      <c r="W271" s="115"/>
      <c r="X271" s="115"/>
    </row>
    <row r="272" spans="17:24" ht="12.95" customHeight="1" x14ac:dyDescent="0.2">
      <c r="Q272" s="115"/>
      <c r="R272" s="115"/>
      <c r="S272" s="115"/>
      <c r="T272" s="115"/>
      <c r="U272" s="115"/>
      <c r="V272" s="115"/>
      <c r="W272" s="115"/>
      <c r="X272" s="115"/>
    </row>
    <row r="273" spans="17:24" ht="12.95" customHeight="1" x14ac:dyDescent="0.2">
      <c r="Q273" s="115"/>
      <c r="R273" s="115"/>
      <c r="S273" s="115"/>
      <c r="T273" s="115"/>
      <c r="U273" s="115"/>
      <c r="V273" s="115"/>
      <c r="W273" s="115"/>
      <c r="X273" s="115"/>
    </row>
    <row r="274" spans="17:24" ht="12.95" customHeight="1" x14ac:dyDescent="0.2">
      <c r="Q274" s="115"/>
      <c r="R274" s="115"/>
      <c r="S274" s="115"/>
      <c r="T274" s="115"/>
      <c r="U274" s="115"/>
      <c r="V274" s="115"/>
      <c r="W274" s="115"/>
      <c r="X274" s="115"/>
    </row>
    <row r="275" spans="17:24" ht="12.95" customHeight="1" x14ac:dyDescent="0.2">
      <c r="Q275" s="115"/>
      <c r="R275" s="115"/>
      <c r="S275" s="115"/>
      <c r="T275" s="115"/>
      <c r="U275" s="115"/>
      <c r="V275" s="115"/>
      <c r="W275" s="115"/>
      <c r="X275" s="115"/>
    </row>
    <row r="276" spans="17:24" ht="12.95" customHeight="1" x14ac:dyDescent="0.2">
      <c r="Q276" s="115"/>
      <c r="R276" s="115"/>
      <c r="S276" s="115"/>
      <c r="T276" s="115"/>
      <c r="U276" s="115"/>
      <c r="V276" s="115"/>
      <c r="W276" s="115"/>
      <c r="X276" s="115"/>
    </row>
    <row r="277" spans="17:24" ht="12.95" customHeight="1" x14ac:dyDescent="0.2">
      <c r="Q277" s="115"/>
      <c r="R277" s="115"/>
      <c r="S277" s="115"/>
      <c r="T277" s="115"/>
      <c r="U277" s="115"/>
      <c r="V277" s="115"/>
      <c r="W277" s="115"/>
      <c r="X277" s="115"/>
    </row>
    <row r="278" spans="17:24" ht="12.95" customHeight="1" x14ac:dyDescent="0.2">
      <c r="Q278" s="115"/>
      <c r="R278" s="115"/>
      <c r="S278" s="115"/>
      <c r="T278" s="115"/>
      <c r="U278" s="115"/>
      <c r="V278" s="115"/>
      <c r="W278" s="115"/>
      <c r="X278" s="115"/>
    </row>
    <row r="279" spans="17:24" ht="12.95" customHeight="1" x14ac:dyDescent="0.2">
      <c r="Q279" s="115"/>
      <c r="R279" s="115"/>
      <c r="S279" s="115"/>
      <c r="T279" s="115"/>
      <c r="U279" s="115"/>
      <c r="V279" s="115"/>
      <c r="W279" s="115"/>
      <c r="X279" s="115"/>
    </row>
    <row r="280" spans="17:24" ht="12.95" customHeight="1" x14ac:dyDescent="0.2">
      <c r="Q280" s="115"/>
      <c r="R280" s="115"/>
      <c r="S280" s="115"/>
      <c r="T280" s="115"/>
      <c r="U280" s="115"/>
      <c r="V280" s="115"/>
      <c r="W280" s="115"/>
      <c r="X280" s="115"/>
    </row>
    <row r="281" spans="17:24" ht="12.95" customHeight="1" x14ac:dyDescent="0.2">
      <c r="Q281" s="115"/>
      <c r="R281" s="115"/>
      <c r="S281" s="115"/>
      <c r="T281" s="115"/>
      <c r="U281" s="115"/>
      <c r="V281" s="115"/>
      <c r="W281" s="115"/>
      <c r="X281" s="115"/>
    </row>
    <row r="282" spans="17:24" ht="12.95" customHeight="1" x14ac:dyDescent="0.2">
      <c r="Q282" s="115"/>
      <c r="R282" s="115"/>
      <c r="S282" s="115"/>
      <c r="T282" s="115"/>
      <c r="U282" s="115"/>
      <c r="V282" s="115"/>
      <c r="W282" s="115"/>
      <c r="X282" s="115"/>
    </row>
    <row r="283" spans="17:24" ht="12.95" customHeight="1" x14ac:dyDescent="0.2">
      <c r="Q283" s="115"/>
      <c r="R283" s="115"/>
      <c r="S283" s="115"/>
      <c r="T283" s="115"/>
      <c r="U283" s="115"/>
      <c r="V283" s="115"/>
      <c r="W283" s="115"/>
      <c r="X283" s="115"/>
    </row>
    <row r="284" spans="17:24" ht="12.95" customHeight="1" x14ac:dyDescent="0.2">
      <c r="Q284" s="115"/>
      <c r="R284" s="115"/>
      <c r="S284" s="115"/>
      <c r="T284" s="115"/>
      <c r="U284" s="115"/>
      <c r="V284" s="115"/>
      <c r="W284" s="115"/>
      <c r="X284" s="115"/>
    </row>
    <row r="285" spans="17:24" ht="12.95" customHeight="1" x14ac:dyDescent="0.2">
      <c r="Q285" s="115"/>
      <c r="R285" s="115"/>
      <c r="S285" s="115"/>
      <c r="T285" s="115"/>
      <c r="U285" s="115"/>
      <c r="V285" s="115"/>
      <c r="W285" s="115"/>
      <c r="X285" s="115"/>
    </row>
    <row r="286" spans="17:24" ht="12.95" customHeight="1" x14ac:dyDescent="0.2">
      <c r="Q286" s="115"/>
      <c r="R286" s="115"/>
      <c r="S286" s="115"/>
      <c r="T286" s="115"/>
      <c r="U286" s="115"/>
      <c r="V286" s="115"/>
      <c r="W286" s="115"/>
      <c r="X286" s="115"/>
    </row>
    <row r="287" spans="17:24" ht="12.95" customHeight="1" x14ac:dyDescent="0.2">
      <c r="Q287" s="115"/>
      <c r="R287" s="115"/>
      <c r="S287" s="115"/>
      <c r="T287" s="115"/>
      <c r="U287" s="115"/>
      <c r="V287" s="115"/>
      <c r="W287" s="115"/>
      <c r="X287" s="115"/>
    </row>
    <row r="288" spans="17:24" ht="12.95" customHeight="1" x14ac:dyDescent="0.2">
      <c r="Q288" s="115"/>
      <c r="R288" s="115"/>
      <c r="S288" s="115"/>
      <c r="T288" s="115"/>
      <c r="U288" s="115"/>
      <c r="V288" s="115"/>
      <c r="W288" s="115"/>
      <c r="X288" s="115"/>
    </row>
    <row r="289" spans="17:24" ht="12.95" customHeight="1" x14ac:dyDescent="0.2">
      <c r="Q289" s="115"/>
      <c r="R289" s="115"/>
      <c r="S289" s="115"/>
      <c r="T289" s="115"/>
      <c r="U289" s="115"/>
      <c r="V289" s="115"/>
      <c r="W289" s="115"/>
      <c r="X289" s="115"/>
    </row>
    <row r="290" spans="17:24" ht="12.95" customHeight="1" x14ac:dyDescent="0.2">
      <c r="Q290" s="115"/>
      <c r="R290" s="115"/>
      <c r="S290" s="115"/>
      <c r="T290" s="115"/>
      <c r="U290" s="115"/>
      <c r="V290" s="115"/>
      <c r="W290" s="115"/>
      <c r="X290" s="115"/>
    </row>
    <row r="291" spans="17:24" ht="12.95" customHeight="1" x14ac:dyDescent="0.2">
      <c r="Q291" s="115"/>
      <c r="R291" s="115"/>
      <c r="S291" s="115"/>
      <c r="T291" s="115"/>
      <c r="U291" s="115"/>
      <c r="V291" s="115"/>
      <c r="W291" s="115"/>
      <c r="X291" s="115"/>
    </row>
    <row r="292" spans="17:24" ht="12.95" customHeight="1" x14ac:dyDescent="0.2">
      <c r="Q292" s="115"/>
      <c r="R292" s="115"/>
      <c r="S292" s="115"/>
      <c r="T292" s="115"/>
      <c r="U292" s="115"/>
      <c r="V292" s="115"/>
      <c r="W292" s="115"/>
      <c r="X292" s="115"/>
    </row>
    <row r="293" spans="17:24" ht="12.95" customHeight="1" x14ac:dyDescent="0.2">
      <c r="Q293" s="115"/>
      <c r="R293" s="115"/>
      <c r="S293" s="115"/>
      <c r="T293" s="115"/>
      <c r="U293" s="115"/>
      <c r="V293" s="115"/>
      <c r="W293" s="115"/>
      <c r="X293" s="115"/>
    </row>
    <row r="294" spans="17:24" ht="12.95" customHeight="1" x14ac:dyDescent="0.2">
      <c r="Q294" s="115"/>
      <c r="R294" s="115"/>
      <c r="S294" s="115"/>
      <c r="T294" s="115"/>
      <c r="U294" s="115"/>
      <c r="V294" s="115"/>
      <c r="W294" s="115"/>
      <c r="X294" s="115"/>
    </row>
    <row r="295" spans="17:24" ht="12.95" customHeight="1" x14ac:dyDescent="0.2">
      <c r="Q295" s="115"/>
      <c r="R295" s="115"/>
      <c r="S295" s="115"/>
      <c r="T295" s="115"/>
      <c r="U295" s="115"/>
      <c r="V295" s="115"/>
      <c r="W295" s="115"/>
      <c r="X295" s="115"/>
    </row>
    <row r="296" spans="17:24" ht="12.95" customHeight="1" x14ac:dyDescent="0.2">
      <c r="Q296" s="115"/>
      <c r="R296" s="115"/>
      <c r="S296" s="115"/>
      <c r="T296" s="115"/>
      <c r="U296" s="115"/>
      <c r="V296" s="115"/>
      <c r="W296" s="115"/>
      <c r="X296" s="115"/>
    </row>
    <row r="297" spans="17:24" ht="12.95" customHeight="1" x14ac:dyDescent="0.2">
      <c r="Q297" s="115"/>
      <c r="R297" s="115"/>
      <c r="S297" s="115"/>
      <c r="T297" s="115"/>
      <c r="U297" s="115"/>
      <c r="V297" s="115"/>
      <c r="W297" s="115"/>
      <c r="X297" s="115"/>
    </row>
    <row r="298" spans="17:24" ht="12.95" customHeight="1" x14ac:dyDescent="0.2">
      <c r="Q298" s="115"/>
      <c r="R298" s="115"/>
      <c r="S298" s="115"/>
      <c r="T298" s="115"/>
      <c r="U298" s="115"/>
      <c r="V298" s="115"/>
      <c r="W298" s="115"/>
      <c r="X298" s="115"/>
    </row>
    <row r="299" spans="17:24" ht="12.95" customHeight="1" x14ac:dyDescent="0.2">
      <c r="Q299" s="115"/>
      <c r="R299" s="115"/>
      <c r="S299" s="115"/>
      <c r="T299" s="115"/>
      <c r="U299" s="115"/>
      <c r="V299" s="115"/>
      <c r="W299" s="115"/>
      <c r="X299" s="115"/>
    </row>
    <row r="300" spans="17:24" ht="12.95" customHeight="1" x14ac:dyDescent="0.2">
      <c r="Q300" s="115"/>
      <c r="R300" s="115"/>
      <c r="S300" s="115"/>
      <c r="T300" s="115"/>
      <c r="U300" s="115"/>
      <c r="V300" s="115"/>
      <c r="W300" s="115"/>
      <c r="X300" s="115"/>
    </row>
    <row r="301" spans="17:24" ht="12.95" customHeight="1" x14ac:dyDescent="0.2">
      <c r="Q301" s="115"/>
      <c r="R301" s="115"/>
      <c r="S301" s="115"/>
      <c r="T301" s="115"/>
      <c r="U301" s="115"/>
      <c r="V301" s="115"/>
      <c r="W301" s="115"/>
      <c r="X301" s="115"/>
    </row>
    <row r="302" spans="17:24" ht="12.95" customHeight="1" x14ac:dyDescent="0.2">
      <c r="Q302" s="115"/>
      <c r="R302" s="115"/>
      <c r="S302" s="115"/>
      <c r="T302" s="115"/>
      <c r="U302" s="115"/>
      <c r="V302" s="115"/>
      <c r="W302" s="115"/>
      <c r="X302" s="115"/>
    </row>
    <row r="303" spans="17:24" ht="12.95" customHeight="1" x14ac:dyDescent="0.2">
      <c r="Q303" s="115"/>
      <c r="R303" s="115"/>
      <c r="S303" s="115"/>
      <c r="T303" s="115"/>
      <c r="U303" s="115"/>
      <c r="V303" s="115"/>
      <c r="W303" s="115"/>
      <c r="X303" s="115"/>
    </row>
    <row r="304" spans="17:24" ht="12.95" customHeight="1" x14ac:dyDescent="0.2">
      <c r="Q304" s="115"/>
      <c r="R304" s="115"/>
      <c r="S304" s="115"/>
      <c r="T304" s="115"/>
      <c r="U304" s="115"/>
      <c r="V304" s="115"/>
      <c r="W304" s="115"/>
      <c r="X304" s="115"/>
    </row>
    <row r="305" spans="17:24" ht="12.95" customHeight="1" x14ac:dyDescent="0.2">
      <c r="Q305" s="115"/>
      <c r="R305" s="115"/>
      <c r="S305" s="115"/>
      <c r="T305" s="115"/>
      <c r="U305" s="115"/>
      <c r="V305" s="115"/>
      <c r="W305" s="115"/>
      <c r="X305" s="115"/>
    </row>
    <row r="306" spans="17:24" ht="12.95" customHeight="1" x14ac:dyDescent="0.2">
      <c r="Q306" s="115"/>
      <c r="R306" s="115"/>
      <c r="S306" s="115"/>
      <c r="T306" s="115"/>
      <c r="U306" s="115"/>
      <c r="V306" s="115"/>
      <c r="W306" s="115"/>
      <c r="X306" s="115"/>
    </row>
    <row r="307" spans="17:24" ht="12.95" customHeight="1" x14ac:dyDescent="0.2">
      <c r="Q307" s="115"/>
      <c r="R307" s="115"/>
      <c r="S307" s="115"/>
      <c r="T307" s="115"/>
      <c r="U307" s="115"/>
      <c r="V307" s="115"/>
      <c r="W307" s="115"/>
      <c r="X307" s="115"/>
    </row>
    <row r="308" spans="17:24" ht="12.95" customHeight="1" x14ac:dyDescent="0.2">
      <c r="Q308" s="115"/>
      <c r="R308" s="115"/>
      <c r="S308" s="115"/>
      <c r="T308" s="115"/>
      <c r="U308" s="115"/>
      <c r="V308" s="115"/>
      <c r="W308" s="115"/>
      <c r="X308" s="115"/>
    </row>
    <row r="309" spans="17:24" ht="12.95" customHeight="1" x14ac:dyDescent="0.2">
      <c r="Q309" s="115"/>
      <c r="R309" s="115"/>
      <c r="S309" s="115"/>
      <c r="T309" s="115"/>
      <c r="U309" s="115"/>
      <c r="V309" s="115"/>
      <c r="W309" s="115"/>
      <c r="X309" s="115"/>
    </row>
    <row r="310" spans="17:24" ht="12.95" customHeight="1" x14ac:dyDescent="0.2">
      <c r="Q310" s="115"/>
      <c r="R310" s="115"/>
      <c r="S310" s="115"/>
      <c r="T310" s="115"/>
      <c r="U310" s="115"/>
      <c r="V310" s="115"/>
      <c r="W310" s="115"/>
      <c r="X310" s="115"/>
    </row>
    <row r="311" spans="17:24" ht="12.95" customHeight="1" x14ac:dyDescent="0.2">
      <c r="Q311" s="115"/>
      <c r="R311" s="115"/>
      <c r="S311" s="115"/>
      <c r="T311" s="115"/>
      <c r="U311" s="115"/>
      <c r="V311" s="115"/>
      <c r="W311" s="115"/>
      <c r="X311" s="115"/>
    </row>
    <row r="312" spans="17:24" ht="12.95" customHeight="1" x14ac:dyDescent="0.2">
      <c r="Q312" s="115"/>
      <c r="R312" s="115"/>
      <c r="S312" s="115"/>
      <c r="T312" s="115"/>
      <c r="U312" s="115"/>
      <c r="V312" s="115"/>
      <c r="W312" s="115"/>
      <c r="X312" s="115"/>
    </row>
    <row r="313" spans="17:24" ht="12.95" customHeight="1" x14ac:dyDescent="0.2">
      <c r="Q313" s="115"/>
      <c r="R313" s="115"/>
      <c r="S313" s="115"/>
      <c r="T313" s="115"/>
      <c r="U313" s="115"/>
      <c r="V313" s="115"/>
      <c r="W313" s="115"/>
      <c r="X313" s="115"/>
    </row>
    <row r="314" spans="17:24" ht="12.95" customHeight="1" x14ac:dyDescent="0.2">
      <c r="Q314" s="115"/>
      <c r="R314" s="115"/>
      <c r="S314" s="115"/>
      <c r="T314" s="115"/>
      <c r="U314" s="115"/>
      <c r="V314" s="115"/>
      <c r="W314" s="115"/>
      <c r="X314" s="115"/>
    </row>
    <row r="315" spans="17:24" ht="12.95" customHeight="1" x14ac:dyDescent="0.2">
      <c r="Q315" s="115"/>
      <c r="R315" s="115"/>
      <c r="S315" s="115"/>
      <c r="T315" s="115"/>
      <c r="U315" s="115"/>
      <c r="V315" s="115"/>
      <c r="W315" s="115"/>
      <c r="X315" s="115"/>
    </row>
    <row r="316" spans="17:24" ht="12.95" customHeight="1" x14ac:dyDescent="0.2">
      <c r="Q316" s="115"/>
      <c r="R316" s="115"/>
      <c r="S316" s="115"/>
      <c r="T316" s="115"/>
      <c r="U316" s="115"/>
      <c r="V316" s="115"/>
      <c r="W316" s="115"/>
      <c r="X316" s="115"/>
    </row>
    <row r="317" spans="17:24" ht="12.95" customHeight="1" x14ac:dyDescent="0.2">
      <c r="Q317" s="115"/>
      <c r="R317" s="115"/>
      <c r="S317" s="115"/>
      <c r="T317" s="115"/>
      <c r="U317" s="115"/>
      <c r="V317" s="115"/>
      <c r="W317" s="115"/>
      <c r="X317" s="115"/>
    </row>
    <row r="318" spans="17:24" ht="12.95" customHeight="1" x14ac:dyDescent="0.2">
      <c r="Q318" s="115"/>
      <c r="R318" s="115"/>
      <c r="S318" s="115"/>
      <c r="T318" s="115"/>
      <c r="U318" s="115"/>
      <c r="V318" s="115"/>
      <c r="W318" s="115"/>
      <c r="X318" s="115"/>
    </row>
    <row r="319" spans="17:24" ht="12.95" customHeight="1" x14ac:dyDescent="0.2">
      <c r="Q319" s="115"/>
      <c r="R319" s="115"/>
      <c r="S319" s="115"/>
      <c r="T319" s="115"/>
      <c r="U319" s="115"/>
      <c r="V319" s="115"/>
      <c r="W319" s="115"/>
      <c r="X319" s="115"/>
    </row>
    <row r="320" spans="17:24" ht="12.95" customHeight="1" x14ac:dyDescent="0.2">
      <c r="Q320" s="115"/>
      <c r="R320" s="115"/>
      <c r="S320" s="115"/>
      <c r="T320" s="115"/>
      <c r="U320" s="115"/>
      <c r="V320" s="115"/>
      <c r="W320" s="115"/>
      <c r="X320" s="115"/>
    </row>
    <row r="321" spans="17:24" ht="12.95" customHeight="1" x14ac:dyDescent="0.2">
      <c r="Q321" s="115"/>
      <c r="R321" s="115"/>
      <c r="S321" s="115"/>
      <c r="T321" s="115"/>
      <c r="U321" s="115"/>
      <c r="V321" s="115"/>
      <c r="W321" s="115"/>
      <c r="X321" s="115"/>
    </row>
    <row r="322" spans="17:24" ht="12.95" customHeight="1" x14ac:dyDescent="0.2">
      <c r="Q322" s="115"/>
      <c r="R322" s="115"/>
      <c r="S322" s="115"/>
      <c r="T322" s="115"/>
      <c r="U322" s="115"/>
      <c r="V322" s="115"/>
      <c r="W322" s="115"/>
      <c r="X322" s="115"/>
    </row>
    <row r="323" spans="17:24" ht="12.95" customHeight="1" x14ac:dyDescent="0.2">
      <c r="Q323" s="115"/>
      <c r="R323" s="115"/>
      <c r="S323" s="115"/>
      <c r="T323" s="115"/>
      <c r="U323" s="115"/>
      <c r="V323" s="115"/>
      <c r="W323" s="115"/>
      <c r="X323" s="115"/>
    </row>
    <row r="324" spans="17:24" ht="12.95" customHeight="1" x14ac:dyDescent="0.2">
      <c r="Q324" s="115"/>
      <c r="R324" s="115"/>
      <c r="S324" s="115"/>
      <c r="T324" s="115"/>
      <c r="U324" s="115"/>
      <c r="V324" s="115"/>
      <c r="W324" s="115"/>
      <c r="X324" s="115"/>
    </row>
    <row r="325" spans="17:24" ht="12.95" customHeight="1" x14ac:dyDescent="0.2">
      <c r="Q325" s="115"/>
      <c r="R325" s="115"/>
      <c r="S325" s="115"/>
      <c r="T325" s="115"/>
      <c r="U325" s="115"/>
      <c r="V325" s="115"/>
      <c r="W325" s="115"/>
      <c r="X325" s="115"/>
    </row>
    <row r="326" spans="17:24" ht="12.95" customHeight="1" x14ac:dyDescent="0.2">
      <c r="Q326" s="115"/>
      <c r="R326" s="115"/>
      <c r="S326" s="115"/>
      <c r="T326" s="115"/>
      <c r="U326" s="115"/>
      <c r="V326" s="115"/>
      <c r="W326" s="115"/>
      <c r="X326" s="115"/>
    </row>
    <row r="327" spans="17:24" ht="12.95" customHeight="1" x14ac:dyDescent="0.2">
      <c r="Q327" s="115"/>
      <c r="R327" s="115"/>
      <c r="S327" s="115"/>
      <c r="T327" s="115"/>
      <c r="U327" s="115"/>
      <c r="V327" s="115"/>
      <c r="W327" s="115"/>
      <c r="X327" s="115"/>
    </row>
    <row r="328" spans="17:24" ht="12.95" customHeight="1" x14ac:dyDescent="0.2">
      <c r="Q328" s="115"/>
      <c r="R328" s="115"/>
      <c r="S328" s="115"/>
      <c r="T328" s="115"/>
      <c r="U328" s="115"/>
      <c r="V328" s="115"/>
      <c r="W328" s="115"/>
      <c r="X328" s="115"/>
    </row>
    <row r="329" spans="17:24" ht="12.95" customHeight="1" x14ac:dyDescent="0.2">
      <c r="Q329" s="115"/>
      <c r="R329" s="115"/>
      <c r="S329" s="115"/>
      <c r="T329" s="115"/>
      <c r="U329" s="115"/>
      <c r="V329" s="115"/>
      <c r="W329" s="115"/>
      <c r="X329" s="115"/>
    </row>
    <row r="330" spans="17:24" ht="12.95" customHeight="1" x14ac:dyDescent="0.2">
      <c r="Q330" s="115"/>
      <c r="R330" s="115"/>
      <c r="S330" s="115"/>
      <c r="T330" s="115"/>
      <c r="U330" s="115"/>
      <c r="V330" s="115"/>
      <c r="W330" s="115"/>
      <c r="X330" s="115"/>
    </row>
    <row r="331" spans="17:24" ht="12.95" customHeight="1" x14ac:dyDescent="0.2">
      <c r="Q331" s="115"/>
      <c r="R331" s="115"/>
      <c r="S331" s="115"/>
      <c r="T331" s="115"/>
      <c r="U331" s="115"/>
      <c r="V331" s="115"/>
      <c r="W331" s="115"/>
      <c r="X331" s="115"/>
    </row>
    <row r="332" spans="17:24" ht="12.95" customHeight="1" x14ac:dyDescent="0.2">
      <c r="Q332" s="115"/>
      <c r="R332" s="115"/>
      <c r="S332" s="115"/>
      <c r="T332" s="115"/>
      <c r="U332" s="115"/>
      <c r="V332" s="115"/>
      <c r="W332" s="115"/>
      <c r="X332" s="115"/>
    </row>
    <row r="333" spans="17:24" ht="12.95" customHeight="1" x14ac:dyDescent="0.2">
      <c r="Q333" s="115"/>
      <c r="R333" s="115"/>
      <c r="S333" s="115"/>
      <c r="T333" s="115"/>
      <c r="U333" s="115"/>
      <c r="V333" s="115"/>
      <c r="W333" s="115"/>
      <c r="X333" s="115"/>
    </row>
    <row r="334" spans="17:24" ht="12.95" customHeight="1" x14ac:dyDescent="0.2">
      <c r="Q334" s="115"/>
      <c r="R334" s="115"/>
      <c r="S334" s="115"/>
      <c r="T334" s="115"/>
      <c r="U334" s="115"/>
      <c r="V334" s="115"/>
      <c r="W334" s="115"/>
      <c r="X334" s="115"/>
    </row>
    <row r="335" spans="17:24" ht="12.95" customHeight="1" x14ac:dyDescent="0.2">
      <c r="Q335" s="115"/>
      <c r="R335" s="115"/>
      <c r="S335" s="115"/>
      <c r="T335" s="115"/>
      <c r="U335" s="115"/>
      <c r="V335" s="115"/>
      <c r="W335" s="115"/>
      <c r="X335" s="115"/>
    </row>
    <row r="336" spans="17:24" ht="12.95" customHeight="1" x14ac:dyDescent="0.2">
      <c r="Q336" s="115"/>
      <c r="R336" s="115"/>
      <c r="S336" s="115"/>
      <c r="T336" s="115"/>
      <c r="U336" s="115"/>
      <c r="V336" s="115"/>
      <c r="W336" s="115"/>
      <c r="X336" s="115"/>
    </row>
    <row r="337" spans="17:24" ht="12.95" customHeight="1" x14ac:dyDescent="0.2">
      <c r="Q337" s="115"/>
      <c r="R337" s="115"/>
      <c r="S337" s="115"/>
      <c r="T337" s="115"/>
      <c r="U337" s="115"/>
      <c r="V337" s="115"/>
      <c r="W337" s="115"/>
      <c r="X337" s="115"/>
    </row>
    <row r="338" spans="17:24" ht="12.95" customHeight="1" x14ac:dyDescent="0.2">
      <c r="Q338" s="115"/>
      <c r="R338" s="115"/>
      <c r="S338" s="115"/>
      <c r="T338" s="115"/>
      <c r="U338" s="115"/>
      <c r="V338" s="115"/>
      <c r="W338" s="115"/>
      <c r="X338" s="115"/>
    </row>
    <row r="339" spans="17:24" ht="12.95" customHeight="1" x14ac:dyDescent="0.2">
      <c r="Q339" s="115"/>
      <c r="R339" s="115"/>
      <c r="S339" s="115"/>
      <c r="T339" s="115"/>
      <c r="U339" s="115"/>
      <c r="V339" s="115"/>
      <c r="W339" s="115"/>
      <c r="X339" s="115"/>
    </row>
    <row r="340" spans="17:24" ht="12.95" customHeight="1" x14ac:dyDescent="0.2">
      <c r="Q340" s="115"/>
      <c r="R340" s="115"/>
      <c r="S340" s="115"/>
      <c r="T340" s="115"/>
      <c r="U340" s="115"/>
      <c r="V340" s="115"/>
      <c r="W340" s="115"/>
      <c r="X340" s="115"/>
    </row>
    <row r="341" spans="17:24" ht="12.95" customHeight="1" x14ac:dyDescent="0.2">
      <c r="Q341" s="115"/>
      <c r="R341" s="115"/>
      <c r="S341" s="115"/>
      <c r="T341" s="115"/>
      <c r="U341" s="115"/>
      <c r="V341" s="115"/>
      <c r="W341" s="115"/>
      <c r="X341" s="115"/>
    </row>
    <row r="342" spans="17:24" ht="12.95" customHeight="1" x14ac:dyDescent="0.2">
      <c r="Q342" s="115"/>
      <c r="R342" s="115"/>
      <c r="S342" s="115"/>
      <c r="T342" s="115"/>
      <c r="U342" s="115"/>
      <c r="V342" s="115"/>
      <c r="W342" s="115"/>
      <c r="X342" s="115"/>
    </row>
    <row r="343" spans="17:24" ht="12.95" customHeight="1" x14ac:dyDescent="0.2">
      <c r="Q343" s="115"/>
      <c r="R343" s="115"/>
      <c r="S343" s="115"/>
      <c r="T343" s="115"/>
      <c r="U343" s="115"/>
      <c r="V343" s="115"/>
      <c r="W343" s="115"/>
      <c r="X343" s="115"/>
    </row>
    <row r="344" spans="17:24" ht="12.95" customHeight="1" x14ac:dyDescent="0.2">
      <c r="Q344" s="115"/>
      <c r="R344" s="115"/>
      <c r="S344" s="115"/>
      <c r="T344" s="115"/>
      <c r="U344" s="115"/>
      <c r="V344" s="115"/>
      <c r="W344" s="115"/>
      <c r="X344" s="115"/>
    </row>
    <row r="345" spans="17:24" ht="12.95" customHeight="1" x14ac:dyDescent="0.2">
      <c r="Q345" s="115"/>
      <c r="R345" s="115"/>
      <c r="S345" s="115"/>
      <c r="T345" s="115"/>
      <c r="U345" s="115"/>
      <c r="V345" s="115"/>
      <c r="W345" s="115"/>
      <c r="X345" s="115"/>
    </row>
    <row r="346" spans="17:24" ht="12.95" customHeight="1" x14ac:dyDescent="0.2">
      <c r="Q346" s="115"/>
      <c r="R346" s="115"/>
      <c r="S346" s="115"/>
      <c r="T346" s="115"/>
      <c r="U346" s="115"/>
      <c r="V346" s="115"/>
      <c r="W346" s="115"/>
      <c r="X346" s="115"/>
    </row>
    <row r="347" spans="17:24" ht="12.95" customHeight="1" x14ac:dyDescent="0.2">
      <c r="Q347" s="115"/>
      <c r="R347" s="115"/>
      <c r="S347" s="115"/>
      <c r="T347" s="115"/>
      <c r="U347" s="115"/>
      <c r="V347" s="115"/>
      <c r="W347" s="115"/>
      <c r="X347" s="115"/>
    </row>
    <row r="348" spans="17:24" ht="12.95" customHeight="1" x14ac:dyDescent="0.2">
      <c r="Q348" s="115"/>
      <c r="R348" s="115"/>
      <c r="S348" s="115"/>
      <c r="T348" s="115"/>
      <c r="U348" s="115"/>
      <c r="V348" s="115"/>
      <c r="W348" s="115"/>
      <c r="X348" s="115"/>
    </row>
    <row r="349" spans="17:24" ht="12.95" customHeight="1" x14ac:dyDescent="0.2">
      <c r="Q349" s="115"/>
      <c r="R349" s="115"/>
      <c r="S349" s="115"/>
      <c r="T349" s="115"/>
      <c r="U349" s="115"/>
      <c r="V349" s="115"/>
      <c r="W349" s="115"/>
      <c r="X349" s="115"/>
    </row>
    <row r="350" spans="17:24" ht="12.95" customHeight="1" x14ac:dyDescent="0.2">
      <c r="Q350" s="115"/>
      <c r="R350" s="115"/>
      <c r="S350" s="115"/>
      <c r="T350" s="115"/>
      <c r="U350" s="115"/>
      <c r="V350" s="115"/>
      <c r="W350" s="115"/>
      <c r="X350" s="115"/>
    </row>
    <row r="351" spans="17:24" ht="12.95" customHeight="1" x14ac:dyDescent="0.2">
      <c r="Q351" s="115"/>
      <c r="R351" s="115"/>
      <c r="S351" s="115"/>
      <c r="T351" s="115"/>
      <c r="U351" s="115"/>
      <c r="V351" s="115"/>
      <c r="W351" s="115"/>
      <c r="X351" s="115"/>
    </row>
    <row r="352" spans="17:24" ht="12.95" customHeight="1" x14ac:dyDescent="0.2">
      <c r="Q352" s="115"/>
      <c r="R352" s="115"/>
      <c r="S352" s="115"/>
      <c r="T352" s="115"/>
      <c r="U352" s="115"/>
      <c r="V352" s="115"/>
      <c r="W352" s="115"/>
      <c r="X352" s="115"/>
    </row>
    <row r="353" spans="17:24" ht="12.95" customHeight="1" x14ac:dyDescent="0.2">
      <c r="Q353" s="115"/>
      <c r="R353" s="115"/>
      <c r="S353" s="115"/>
      <c r="T353" s="115"/>
      <c r="U353" s="115"/>
      <c r="V353" s="115"/>
      <c r="W353" s="115"/>
      <c r="X353" s="115"/>
    </row>
    <row r="354" spans="17:24" ht="12.95" customHeight="1" x14ac:dyDescent="0.2">
      <c r="Q354" s="115"/>
      <c r="R354" s="115"/>
      <c r="S354" s="115"/>
      <c r="T354" s="115"/>
      <c r="U354" s="115"/>
      <c r="V354" s="115"/>
      <c r="W354" s="115"/>
      <c r="X354" s="115"/>
    </row>
    <row r="355" spans="17:24" ht="12.95" customHeight="1" x14ac:dyDescent="0.2">
      <c r="Q355" s="115"/>
      <c r="R355" s="115"/>
      <c r="S355" s="115"/>
      <c r="T355" s="115"/>
      <c r="U355" s="115"/>
      <c r="V355" s="115"/>
      <c r="W355" s="115"/>
      <c r="X355" s="115"/>
    </row>
    <row r="356" spans="17:24" ht="12.95" customHeight="1" x14ac:dyDescent="0.2">
      <c r="Q356" s="115"/>
      <c r="R356" s="115"/>
      <c r="S356" s="115"/>
      <c r="T356" s="115"/>
      <c r="U356" s="115"/>
      <c r="V356" s="115"/>
      <c r="W356" s="115"/>
      <c r="X356" s="115"/>
    </row>
    <row r="357" spans="17:24" ht="12.95" customHeight="1" x14ac:dyDescent="0.2">
      <c r="Q357" s="115"/>
      <c r="R357" s="115"/>
      <c r="S357" s="115"/>
      <c r="T357" s="115"/>
      <c r="U357" s="115"/>
      <c r="V357" s="115"/>
      <c r="W357" s="115"/>
      <c r="X357" s="115"/>
    </row>
    <row r="358" spans="17:24" ht="12.95" customHeight="1" x14ac:dyDescent="0.2">
      <c r="Q358" s="115"/>
      <c r="R358" s="115"/>
      <c r="S358" s="115"/>
      <c r="T358" s="115"/>
      <c r="U358" s="115"/>
      <c r="V358" s="115"/>
      <c r="W358" s="115"/>
      <c r="X358" s="115"/>
    </row>
    <row r="359" spans="17:24" ht="12.95" customHeight="1" x14ac:dyDescent="0.2">
      <c r="Q359" s="115"/>
      <c r="R359" s="115"/>
      <c r="S359" s="115"/>
      <c r="T359" s="115"/>
      <c r="U359" s="115"/>
      <c r="V359" s="115"/>
      <c r="W359" s="115"/>
      <c r="X359" s="115"/>
    </row>
    <row r="360" spans="17:24" ht="12.95" customHeight="1" x14ac:dyDescent="0.2">
      <c r="Q360" s="115"/>
      <c r="R360" s="115"/>
      <c r="S360" s="115"/>
      <c r="T360" s="115"/>
      <c r="U360" s="115"/>
      <c r="V360" s="115"/>
      <c r="W360" s="115"/>
      <c r="X360" s="115"/>
    </row>
    <row r="361" spans="17:24" ht="12.95" customHeight="1" x14ac:dyDescent="0.2">
      <c r="Q361" s="115"/>
      <c r="R361" s="115"/>
      <c r="S361" s="115"/>
      <c r="T361" s="115"/>
      <c r="U361" s="115"/>
      <c r="V361" s="115"/>
      <c r="W361" s="115"/>
      <c r="X361" s="115"/>
    </row>
    <row r="362" spans="17:24" ht="12.95" customHeight="1" x14ac:dyDescent="0.2">
      <c r="Q362" s="115"/>
      <c r="R362" s="115"/>
      <c r="S362" s="115"/>
      <c r="T362" s="115"/>
      <c r="U362" s="115"/>
      <c r="V362" s="115"/>
      <c r="W362" s="115"/>
      <c r="X362" s="115"/>
    </row>
    <row r="363" spans="17:24" ht="12.95" customHeight="1" x14ac:dyDescent="0.2">
      <c r="Q363" s="115"/>
      <c r="R363" s="115"/>
      <c r="S363" s="115"/>
      <c r="T363" s="115"/>
      <c r="U363" s="115"/>
      <c r="V363" s="115"/>
      <c r="W363" s="115"/>
      <c r="X363" s="115"/>
    </row>
    <row r="364" spans="17:24" ht="12.95" customHeight="1" x14ac:dyDescent="0.2">
      <c r="Q364" s="115"/>
      <c r="R364" s="115"/>
      <c r="S364" s="115"/>
      <c r="T364" s="115"/>
      <c r="U364" s="115"/>
      <c r="V364" s="115"/>
      <c r="W364" s="115"/>
      <c r="X364" s="115"/>
    </row>
    <row r="365" spans="17:24" ht="12.95" customHeight="1" x14ac:dyDescent="0.2">
      <c r="Q365" s="115"/>
      <c r="R365" s="115"/>
      <c r="S365" s="115"/>
      <c r="T365" s="115"/>
      <c r="U365" s="115"/>
      <c r="V365" s="115"/>
      <c r="W365" s="115"/>
      <c r="X365" s="115"/>
    </row>
    <row r="366" spans="17:24" ht="12.95" customHeight="1" x14ac:dyDescent="0.2">
      <c r="Q366" s="115"/>
      <c r="R366" s="115"/>
      <c r="S366" s="115"/>
      <c r="T366" s="115"/>
      <c r="U366" s="115"/>
      <c r="V366" s="115"/>
      <c r="W366" s="115"/>
      <c r="X366" s="115"/>
    </row>
    <row r="367" spans="17:24" ht="12.95" customHeight="1" x14ac:dyDescent="0.2">
      <c r="Q367" s="115"/>
      <c r="R367" s="115"/>
      <c r="S367" s="115"/>
      <c r="T367" s="115"/>
      <c r="U367" s="115"/>
      <c r="V367" s="115"/>
      <c r="W367" s="115"/>
      <c r="X367" s="115"/>
    </row>
    <row r="368" spans="17:24" ht="12.95" customHeight="1" x14ac:dyDescent="0.2">
      <c r="Q368" s="115"/>
      <c r="R368" s="115"/>
      <c r="S368" s="115"/>
      <c r="T368" s="115"/>
      <c r="U368" s="115"/>
      <c r="V368" s="115"/>
      <c r="W368" s="115"/>
      <c r="X368" s="115"/>
    </row>
    <row r="369" spans="17:24" ht="12.95" customHeight="1" x14ac:dyDescent="0.2">
      <c r="Q369" s="115"/>
      <c r="R369" s="115"/>
      <c r="S369" s="115"/>
      <c r="T369" s="115"/>
      <c r="U369" s="115"/>
      <c r="V369" s="115"/>
      <c r="W369" s="115"/>
      <c r="X369" s="115"/>
    </row>
    <row r="370" spans="17:24" ht="12.95" customHeight="1" x14ac:dyDescent="0.2">
      <c r="Q370" s="115"/>
      <c r="R370" s="115"/>
      <c r="S370" s="115"/>
      <c r="T370" s="115"/>
      <c r="U370" s="115"/>
      <c r="V370" s="115"/>
      <c r="W370" s="115"/>
      <c r="X370" s="115"/>
    </row>
    <row r="371" spans="17:24" ht="12.95" customHeight="1" x14ac:dyDescent="0.2">
      <c r="Q371" s="115"/>
      <c r="R371" s="115"/>
      <c r="S371" s="115"/>
      <c r="T371" s="115"/>
      <c r="U371" s="115"/>
      <c r="V371" s="115"/>
      <c r="W371" s="115"/>
      <c r="X371" s="115"/>
    </row>
    <row r="372" spans="17:24" ht="12.95" customHeight="1" x14ac:dyDescent="0.2">
      <c r="Q372" s="115"/>
      <c r="R372" s="115"/>
      <c r="S372" s="115"/>
      <c r="T372" s="115"/>
      <c r="U372" s="115"/>
      <c r="V372" s="115"/>
      <c r="W372" s="115"/>
      <c r="X372" s="115"/>
    </row>
    <row r="373" spans="17:24" ht="12.95" customHeight="1" x14ac:dyDescent="0.2">
      <c r="Q373" s="115"/>
      <c r="R373" s="115"/>
      <c r="S373" s="115"/>
      <c r="T373" s="115"/>
      <c r="U373" s="115"/>
      <c r="V373" s="115"/>
      <c r="W373" s="115"/>
      <c r="X373" s="115"/>
    </row>
    <row r="374" spans="17:24" ht="12.95" customHeight="1" x14ac:dyDescent="0.2">
      <c r="Q374" s="115"/>
      <c r="R374" s="115"/>
      <c r="S374" s="115"/>
      <c r="T374" s="115"/>
      <c r="U374" s="115"/>
      <c r="V374" s="115"/>
      <c r="W374" s="115"/>
      <c r="X374" s="115"/>
    </row>
    <row r="375" spans="17:24" ht="12.95" customHeight="1" x14ac:dyDescent="0.2">
      <c r="Q375" s="115"/>
      <c r="R375" s="115"/>
      <c r="S375" s="115"/>
      <c r="T375" s="115"/>
      <c r="U375" s="115"/>
      <c r="V375" s="115"/>
      <c r="W375" s="115"/>
      <c r="X375" s="115"/>
    </row>
    <row r="376" spans="17:24" ht="12.95" customHeight="1" x14ac:dyDescent="0.2">
      <c r="Q376" s="115"/>
      <c r="R376" s="115"/>
      <c r="S376" s="115"/>
      <c r="T376" s="115"/>
      <c r="U376" s="115"/>
      <c r="V376" s="115"/>
      <c r="W376" s="115"/>
      <c r="X376" s="115"/>
    </row>
    <row r="377" spans="17:24" ht="12.95" customHeight="1" x14ac:dyDescent="0.2">
      <c r="Q377" s="115"/>
      <c r="R377" s="115"/>
      <c r="S377" s="115"/>
      <c r="T377" s="115"/>
      <c r="U377" s="115"/>
      <c r="V377" s="115"/>
      <c r="W377" s="115"/>
      <c r="X377" s="115"/>
    </row>
    <row r="378" spans="17:24" ht="12.95" customHeight="1" x14ac:dyDescent="0.2">
      <c r="Q378" s="115"/>
      <c r="R378" s="115"/>
      <c r="S378" s="115"/>
      <c r="T378" s="115"/>
      <c r="U378" s="115"/>
      <c r="V378" s="115"/>
      <c r="W378" s="115"/>
      <c r="X378" s="115"/>
    </row>
    <row r="379" spans="17:24" ht="12.95" customHeight="1" x14ac:dyDescent="0.2">
      <c r="Q379" s="115"/>
      <c r="R379" s="115"/>
      <c r="S379" s="115"/>
      <c r="T379" s="115"/>
      <c r="U379" s="115"/>
      <c r="V379" s="115"/>
      <c r="W379" s="115"/>
      <c r="X379" s="115"/>
    </row>
    <row r="380" spans="17:24" ht="12.95" customHeight="1" x14ac:dyDescent="0.2">
      <c r="Q380" s="115"/>
      <c r="R380" s="115"/>
      <c r="S380" s="115"/>
      <c r="T380" s="115"/>
      <c r="U380" s="115"/>
      <c r="V380" s="115"/>
      <c r="W380" s="115"/>
      <c r="X380" s="115"/>
    </row>
    <row r="381" spans="17:24" ht="12.95" customHeight="1" x14ac:dyDescent="0.2">
      <c r="Q381" s="115"/>
      <c r="R381" s="115"/>
      <c r="S381" s="115"/>
      <c r="T381" s="115"/>
      <c r="U381" s="115"/>
      <c r="V381" s="115"/>
      <c r="W381" s="115"/>
      <c r="X381" s="115"/>
    </row>
    <row r="382" spans="17:24" ht="12.95" customHeight="1" x14ac:dyDescent="0.2">
      <c r="Q382" s="115"/>
      <c r="R382" s="115"/>
      <c r="S382" s="115"/>
      <c r="T382" s="115"/>
      <c r="U382" s="115"/>
      <c r="V382" s="115"/>
      <c r="W382" s="115"/>
      <c r="X382" s="115"/>
    </row>
    <row r="383" spans="17:24" ht="12.95" customHeight="1" x14ac:dyDescent="0.2">
      <c r="Q383" s="115"/>
      <c r="R383" s="115"/>
      <c r="S383" s="115"/>
      <c r="T383" s="115"/>
      <c r="U383" s="115"/>
      <c r="V383" s="115"/>
      <c r="W383" s="115"/>
      <c r="X383" s="115"/>
    </row>
    <row r="384" spans="17:24" ht="12.95" customHeight="1" x14ac:dyDescent="0.2">
      <c r="Q384" s="115"/>
      <c r="R384" s="115"/>
      <c r="S384" s="115"/>
      <c r="T384" s="115"/>
      <c r="U384" s="115"/>
      <c r="V384" s="115"/>
      <c r="W384" s="115"/>
      <c r="X384" s="115"/>
    </row>
    <row r="385" spans="17:24" ht="12.95" customHeight="1" x14ac:dyDescent="0.2">
      <c r="Q385" s="115"/>
      <c r="R385" s="115"/>
      <c r="S385" s="115"/>
      <c r="T385" s="115"/>
      <c r="U385" s="115"/>
      <c r="V385" s="115"/>
      <c r="W385" s="115"/>
      <c r="X385" s="115"/>
    </row>
    <row r="386" spans="17:24" ht="12.95" customHeight="1" x14ac:dyDescent="0.2">
      <c r="Q386" s="115"/>
      <c r="R386" s="115"/>
      <c r="S386" s="115"/>
      <c r="T386" s="115"/>
      <c r="U386" s="115"/>
      <c r="V386" s="115"/>
      <c r="W386" s="115"/>
      <c r="X386" s="115"/>
    </row>
    <row r="387" spans="17:24" ht="12.95" customHeight="1" x14ac:dyDescent="0.2">
      <c r="Q387" s="115"/>
      <c r="R387" s="115"/>
      <c r="S387" s="115"/>
      <c r="T387" s="115"/>
      <c r="U387" s="115"/>
      <c r="V387" s="115"/>
      <c r="W387" s="115"/>
      <c r="X387" s="115"/>
    </row>
    <row r="388" spans="17:24" ht="12.95" customHeight="1" x14ac:dyDescent="0.2">
      <c r="Q388" s="115"/>
      <c r="R388" s="115"/>
      <c r="S388" s="115"/>
      <c r="T388" s="115"/>
      <c r="U388" s="115"/>
      <c r="V388" s="115"/>
      <c r="W388" s="115"/>
      <c r="X388" s="115"/>
    </row>
    <row r="389" spans="17:24" ht="12.95" customHeight="1" x14ac:dyDescent="0.2">
      <c r="Q389" s="115"/>
      <c r="R389" s="115"/>
      <c r="S389" s="115"/>
      <c r="T389" s="115"/>
      <c r="U389" s="115"/>
      <c r="V389" s="115"/>
      <c r="W389" s="115"/>
      <c r="X389" s="115"/>
    </row>
    <row r="390" spans="17:24" ht="12.95" customHeight="1" x14ac:dyDescent="0.2">
      <c r="Q390" s="115"/>
      <c r="R390" s="115"/>
      <c r="S390" s="115"/>
      <c r="T390" s="115"/>
      <c r="U390" s="115"/>
      <c r="V390" s="115"/>
      <c r="W390" s="115"/>
      <c r="X390" s="115"/>
    </row>
    <row r="391" spans="17:24" ht="12.95" customHeight="1" x14ac:dyDescent="0.2">
      <c r="Q391" s="115"/>
      <c r="R391" s="115"/>
      <c r="S391" s="115"/>
      <c r="T391" s="115"/>
      <c r="U391" s="115"/>
      <c r="V391" s="115"/>
      <c r="W391" s="115"/>
      <c r="X391" s="115"/>
    </row>
    <row r="392" spans="17:24" ht="12.95" customHeight="1" x14ac:dyDescent="0.2">
      <c r="Q392" s="115"/>
      <c r="R392" s="115"/>
      <c r="S392" s="115"/>
      <c r="T392" s="115"/>
      <c r="U392" s="115"/>
      <c r="V392" s="115"/>
      <c r="W392" s="115"/>
      <c r="X392" s="115"/>
    </row>
    <row r="393" spans="17:24" ht="12.95" customHeight="1" x14ac:dyDescent="0.2">
      <c r="Q393" s="115"/>
      <c r="R393" s="115"/>
      <c r="S393" s="115"/>
      <c r="T393" s="115"/>
      <c r="U393" s="115"/>
      <c r="V393" s="115"/>
      <c r="W393" s="115"/>
      <c r="X393" s="115"/>
    </row>
    <row r="394" spans="17:24" ht="12.95" customHeight="1" x14ac:dyDescent="0.2">
      <c r="Q394" s="115"/>
      <c r="R394" s="115"/>
      <c r="S394" s="115"/>
      <c r="T394" s="115"/>
      <c r="U394" s="115"/>
      <c r="V394" s="115"/>
      <c r="W394" s="115"/>
      <c r="X394" s="115"/>
    </row>
    <row r="395" spans="17:24" ht="12.95" customHeight="1" x14ac:dyDescent="0.2">
      <c r="Q395" s="115"/>
      <c r="R395" s="115"/>
      <c r="S395" s="115"/>
      <c r="T395" s="115"/>
      <c r="U395" s="115"/>
      <c r="V395" s="115"/>
      <c r="W395" s="115"/>
      <c r="X395" s="115"/>
    </row>
    <row r="396" spans="17:24" ht="12.95" customHeight="1" x14ac:dyDescent="0.2">
      <c r="Q396" s="115"/>
      <c r="R396" s="115"/>
      <c r="S396" s="115"/>
      <c r="T396" s="115"/>
      <c r="U396" s="115"/>
      <c r="V396" s="115"/>
      <c r="W396" s="115"/>
      <c r="X396" s="115"/>
    </row>
    <row r="397" spans="17:24" ht="12.95" customHeight="1" x14ac:dyDescent="0.2">
      <c r="Q397" s="115"/>
      <c r="R397" s="115"/>
      <c r="S397" s="115"/>
      <c r="T397" s="115"/>
      <c r="U397" s="115"/>
      <c r="V397" s="115"/>
      <c r="W397" s="115"/>
      <c r="X397" s="115"/>
    </row>
    <row r="398" spans="17:24" ht="12.95" customHeight="1" x14ac:dyDescent="0.2">
      <c r="Q398" s="115"/>
      <c r="R398" s="115"/>
      <c r="S398" s="115"/>
      <c r="T398" s="115"/>
      <c r="U398" s="115"/>
      <c r="V398" s="115"/>
      <c r="W398" s="115"/>
      <c r="X398" s="115"/>
    </row>
    <row r="399" spans="17:24" ht="12.95" customHeight="1" x14ac:dyDescent="0.2">
      <c r="Q399" s="115"/>
      <c r="R399" s="115"/>
      <c r="S399" s="115"/>
      <c r="T399" s="115"/>
      <c r="U399" s="115"/>
      <c r="V399" s="115"/>
      <c r="W399" s="115"/>
      <c r="X399" s="115"/>
    </row>
    <row r="400" spans="17:24" ht="12.95" customHeight="1" x14ac:dyDescent="0.2">
      <c r="Q400" s="115"/>
      <c r="R400" s="115"/>
      <c r="S400" s="115"/>
      <c r="T400" s="115"/>
      <c r="U400" s="115"/>
      <c r="V400" s="115"/>
      <c r="W400" s="115"/>
      <c r="X400" s="115"/>
    </row>
    <row r="401" spans="17:24" ht="12.95" customHeight="1" x14ac:dyDescent="0.2">
      <c r="Q401" s="115"/>
      <c r="R401" s="115"/>
      <c r="S401" s="115"/>
      <c r="T401" s="115"/>
      <c r="U401" s="115"/>
      <c r="V401" s="115"/>
      <c r="W401" s="115"/>
      <c r="X401" s="115"/>
    </row>
    <row r="402" spans="17:24" ht="12.95" customHeight="1" x14ac:dyDescent="0.2">
      <c r="Q402" s="115"/>
      <c r="R402" s="115"/>
      <c r="S402" s="115"/>
      <c r="T402" s="115"/>
      <c r="U402" s="115"/>
      <c r="V402" s="115"/>
      <c r="W402" s="115"/>
      <c r="X402" s="115"/>
    </row>
    <row r="403" spans="17:24" ht="12.95" customHeight="1" x14ac:dyDescent="0.2">
      <c r="Q403" s="115"/>
      <c r="R403" s="115"/>
      <c r="S403" s="115"/>
      <c r="T403" s="115"/>
      <c r="U403" s="115"/>
      <c r="V403" s="115"/>
      <c r="W403" s="115"/>
      <c r="X403" s="115"/>
    </row>
    <row r="404" spans="17:24" ht="12.95" customHeight="1" x14ac:dyDescent="0.2">
      <c r="Q404" s="115"/>
      <c r="R404" s="115"/>
      <c r="S404" s="115"/>
      <c r="T404" s="115"/>
      <c r="U404" s="115"/>
      <c r="V404" s="115"/>
      <c r="W404" s="115"/>
      <c r="X404" s="115"/>
    </row>
    <row r="405" spans="17:24" ht="12.95" customHeight="1" x14ac:dyDescent="0.2">
      <c r="Q405" s="115"/>
      <c r="R405" s="115"/>
      <c r="S405" s="115"/>
      <c r="T405" s="115"/>
      <c r="U405" s="115"/>
      <c r="V405" s="115"/>
      <c r="W405" s="115"/>
      <c r="X405" s="115"/>
    </row>
    <row r="406" spans="17:24" ht="12.95" customHeight="1" x14ac:dyDescent="0.2">
      <c r="Q406" s="115"/>
      <c r="R406" s="115"/>
      <c r="S406" s="115"/>
      <c r="T406" s="115"/>
      <c r="U406" s="115"/>
      <c r="V406" s="115"/>
      <c r="W406" s="115"/>
      <c r="X406" s="115"/>
    </row>
    <row r="407" spans="17:24" ht="12.95" customHeight="1" x14ac:dyDescent="0.2">
      <c r="Q407" s="115"/>
      <c r="R407" s="115"/>
      <c r="S407" s="115"/>
      <c r="T407" s="115"/>
      <c r="U407" s="115"/>
      <c r="V407" s="115"/>
      <c r="W407" s="115"/>
      <c r="X407" s="115"/>
    </row>
    <row r="408" spans="17:24" ht="12.95" customHeight="1" x14ac:dyDescent="0.2">
      <c r="Q408" s="115"/>
      <c r="R408" s="115"/>
      <c r="S408" s="115"/>
      <c r="T408" s="115"/>
      <c r="U408" s="115"/>
      <c r="V408" s="115"/>
      <c r="W408" s="115"/>
      <c r="X408" s="115"/>
    </row>
    <row r="409" spans="17:24" ht="12.95" customHeight="1" x14ac:dyDescent="0.2">
      <c r="Q409" s="115"/>
      <c r="R409" s="115"/>
      <c r="S409" s="115"/>
      <c r="T409" s="115"/>
      <c r="U409" s="115"/>
      <c r="V409" s="115"/>
      <c r="W409" s="115"/>
      <c r="X409" s="115"/>
    </row>
    <row r="410" spans="17:24" ht="12.95" customHeight="1" x14ac:dyDescent="0.2">
      <c r="Q410" s="115"/>
      <c r="R410" s="115"/>
      <c r="S410" s="115"/>
      <c r="T410" s="115"/>
      <c r="U410" s="115"/>
      <c r="V410" s="115"/>
      <c r="W410" s="115"/>
      <c r="X410" s="115"/>
    </row>
    <row r="411" spans="17:24" ht="12.95" customHeight="1" x14ac:dyDescent="0.2">
      <c r="Q411" s="115"/>
      <c r="R411" s="115"/>
      <c r="S411" s="115"/>
      <c r="T411" s="115"/>
      <c r="U411" s="115"/>
      <c r="V411" s="115"/>
      <c r="W411" s="115"/>
      <c r="X411" s="115"/>
    </row>
    <row r="412" spans="17:24" ht="12.95" customHeight="1" x14ac:dyDescent="0.2">
      <c r="Q412" s="115"/>
      <c r="R412" s="115"/>
      <c r="S412" s="115"/>
      <c r="T412" s="115"/>
      <c r="U412" s="115"/>
      <c r="V412" s="115"/>
      <c r="W412" s="115"/>
      <c r="X412" s="115"/>
    </row>
    <row r="413" spans="17:24" ht="12.95" customHeight="1" x14ac:dyDescent="0.2">
      <c r="Q413" s="115"/>
      <c r="R413" s="115"/>
      <c r="S413" s="115"/>
      <c r="T413" s="115"/>
      <c r="U413" s="115"/>
      <c r="V413" s="115"/>
      <c r="W413" s="115"/>
      <c r="X413" s="115"/>
    </row>
    <row r="414" spans="17:24" ht="12.95" customHeight="1" x14ac:dyDescent="0.2">
      <c r="Q414" s="115"/>
      <c r="R414" s="115"/>
      <c r="S414" s="115"/>
      <c r="T414" s="115"/>
      <c r="U414" s="115"/>
      <c r="V414" s="115"/>
      <c r="W414" s="115"/>
      <c r="X414" s="115"/>
    </row>
    <row r="415" spans="17:24" ht="12.95" customHeight="1" x14ac:dyDescent="0.2">
      <c r="Q415" s="115"/>
      <c r="R415" s="115"/>
      <c r="S415" s="115"/>
      <c r="T415" s="115"/>
      <c r="U415" s="115"/>
      <c r="V415" s="115"/>
      <c r="W415" s="115"/>
      <c r="X415" s="115"/>
    </row>
    <row r="416" spans="17:24" ht="12.95" customHeight="1" x14ac:dyDescent="0.2">
      <c r="Q416" s="115"/>
      <c r="R416" s="115"/>
      <c r="S416" s="115"/>
      <c r="T416" s="115"/>
      <c r="U416" s="115"/>
      <c r="V416" s="115"/>
      <c r="W416" s="115"/>
      <c r="X416" s="115"/>
    </row>
    <row r="417" spans="17:24" ht="12.95" customHeight="1" x14ac:dyDescent="0.2">
      <c r="Q417" s="115"/>
      <c r="R417" s="115"/>
      <c r="S417" s="115"/>
      <c r="T417" s="115"/>
      <c r="U417" s="115"/>
      <c r="V417" s="115"/>
      <c r="W417" s="115"/>
      <c r="X417" s="115"/>
    </row>
    <row r="418" spans="17:24" ht="12.95" customHeight="1" x14ac:dyDescent="0.2">
      <c r="Q418" s="115"/>
      <c r="R418" s="115"/>
      <c r="S418" s="115"/>
      <c r="T418" s="115"/>
      <c r="U418" s="115"/>
      <c r="V418" s="115"/>
      <c r="W418" s="115"/>
      <c r="X418" s="115"/>
    </row>
    <row r="419" spans="17:24" ht="12.95" customHeight="1" x14ac:dyDescent="0.2">
      <c r="Q419" s="115"/>
      <c r="R419" s="115"/>
      <c r="S419" s="115"/>
      <c r="T419" s="115"/>
      <c r="U419" s="115"/>
      <c r="V419" s="115"/>
      <c r="W419" s="115"/>
      <c r="X419" s="115"/>
    </row>
    <row r="420" spans="17:24" ht="12.95" customHeight="1" x14ac:dyDescent="0.2">
      <c r="Q420" s="115"/>
      <c r="R420" s="115"/>
      <c r="S420" s="115"/>
      <c r="T420" s="115"/>
      <c r="U420" s="115"/>
      <c r="V420" s="115"/>
      <c r="W420" s="115"/>
      <c r="X420" s="115"/>
    </row>
    <row r="421" spans="17:24" ht="12.95" customHeight="1" x14ac:dyDescent="0.2">
      <c r="Q421" s="115"/>
      <c r="R421" s="115"/>
      <c r="S421" s="115"/>
      <c r="T421" s="115"/>
      <c r="U421" s="115"/>
      <c r="V421" s="115"/>
      <c r="W421" s="115"/>
      <c r="X421" s="115"/>
    </row>
    <row r="422" spans="17:24" ht="12.95" customHeight="1" x14ac:dyDescent="0.2">
      <c r="Q422" s="115"/>
      <c r="R422" s="115"/>
      <c r="S422" s="115"/>
      <c r="T422" s="115"/>
      <c r="U422" s="115"/>
      <c r="V422" s="115"/>
      <c r="W422" s="115"/>
      <c r="X422" s="115"/>
    </row>
    <row r="423" spans="17:24" ht="12.95" customHeight="1" x14ac:dyDescent="0.2">
      <c r="Q423" s="115"/>
      <c r="R423" s="115"/>
      <c r="S423" s="115"/>
      <c r="T423" s="115"/>
      <c r="U423" s="115"/>
      <c r="V423" s="115"/>
      <c r="W423" s="115"/>
      <c r="X423" s="115"/>
    </row>
    <row r="424" spans="17:24" ht="12.95" customHeight="1" x14ac:dyDescent="0.2">
      <c r="Q424" s="115"/>
      <c r="R424" s="115"/>
      <c r="S424" s="115"/>
      <c r="T424" s="115"/>
      <c r="U424" s="115"/>
      <c r="V424" s="115"/>
      <c r="W424" s="115"/>
      <c r="X424" s="115"/>
    </row>
    <row r="425" spans="17:24" ht="12.95" customHeight="1" x14ac:dyDescent="0.2">
      <c r="Q425" s="115"/>
      <c r="R425" s="115"/>
      <c r="S425" s="115"/>
      <c r="T425" s="115"/>
      <c r="U425" s="115"/>
      <c r="V425" s="115"/>
      <c r="W425" s="115"/>
      <c r="X425" s="115"/>
    </row>
    <row r="426" spans="17:24" ht="12.95" customHeight="1" x14ac:dyDescent="0.2">
      <c r="Q426" s="115"/>
      <c r="R426" s="115"/>
      <c r="S426" s="115"/>
      <c r="T426" s="115"/>
      <c r="U426" s="115"/>
      <c r="V426" s="115"/>
      <c r="W426" s="115"/>
      <c r="X426" s="115"/>
    </row>
    <row r="427" spans="17:24" ht="12.95" customHeight="1" x14ac:dyDescent="0.2">
      <c r="Q427" s="115"/>
      <c r="R427" s="115"/>
      <c r="S427" s="115"/>
      <c r="T427" s="115"/>
      <c r="U427" s="115"/>
      <c r="V427" s="115"/>
      <c r="W427" s="115"/>
      <c r="X427" s="115"/>
    </row>
    <row r="428" spans="17:24" ht="12.95" customHeight="1" x14ac:dyDescent="0.2">
      <c r="Q428" s="115"/>
      <c r="R428" s="115"/>
      <c r="S428" s="115"/>
      <c r="T428" s="115"/>
      <c r="U428" s="115"/>
      <c r="V428" s="115"/>
      <c r="W428" s="115"/>
      <c r="X428" s="115"/>
    </row>
    <row r="429" spans="17:24" ht="12.95" customHeight="1" x14ac:dyDescent="0.2">
      <c r="Q429" s="115"/>
      <c r="R429" s="115"/>
      <c r="S429" s="115"/>
      <c r="T429" s="115"/>
      <c r="U429" s="115"/>
      <c r="V429" s="115"/>
      <c r="W429" s="115"/>
      <c r="X429" s="115"/>
    </row>
    <row r="430" spans="17:24" ht="12.95" customHeight="1" x14ac:dyDescent="0.2">
      <c r="Q430" s="115"/>
      <c r="R430" s="115"/>
      <c r="S430" s="115"/>
      <c r="T430" s="115"/>
      <c r="U430" s="115"/>
      <c r="V430" s="115"/>
      <c r="W430" s="115"/>
      <c r="X430" s="115"/>
    </row>
    <row r="431" spans="17:24" ht="12.95" customHeight="1" x14ac:dyDescent="0.2">
      <c r="Q431" s="115"/>
      <c r="R431" s="115"/>
      <c r="S431" s="115"/>
      <c r="T431" s="115"/>
      <c r="U431" s="115"/>
      <c r="V431" s="115"/>
      <c r="W431" s="115"/>
      <c r="X431" s="115"/>
    </row>
    <row r="432" spans="17:24" ht="12.95" customHeight="1" x14ac:dyDescent="0.2">
      <c r="Q432" s="115"/>
      <c r="R432" s="115"/>
      <c r="S432" s="115"/>
      <c r="T432" s="115"/>
      <c r="U432" s="115"/>
      <c r="V432" s="115"/>
      <c r="W432" s="115"/>
      <c r="X432" s="115"/>
    </row>
    <row r="433" spans="17:24" ht="12.95" customHeight="1" x14ac:dyDescent="0.2">
      <c r="Q433" s="115"/>
      <c r="R433" s="115"/>
      <c r="S433" s="115"/>
      <c r="T433" s="115"/>
      <c r="U433" s="115"/>
      <c r="V433" s="115"/>
      <c r="W433" s="115"/>
      <c r="X433" s="115"/>
    </row>
    <row r="434" spans="17:24" ht="12.95" customHeight="1" x14ac:dyDescent="0.2">
      <c r="Q434" s="115"/>
      <c r="R434" s="115"/>
      <c r="S434" s="115"/>
      <c r="T434" s="115"/>
      <c r="U434" s="115"/>
      <c r="V434" s="115"/>
      <c r="W434" s="115"/>
      <c r="X434" s="115"/>
    </row>
    <row r="435" spans="17:24" ht="12.95" customHeight="1" x14ac:dyDescent="0.2">
      <c r="Q435" s="115"/>
      <c r="R435" s="115"/>
      <c r="S435" s="115"/>
      <c r="T435" s="115"/>
      <c r="U435" s="115"/>
      <c r="V435" s="115"/>
      <c r="W435" s="115"/>
      <c r="X435" s="115"/>
    </row>
    <row r="436" spans="17:24" ht="12.95" customHeight="1" x14ac:dyDescent="0.2">
      <c r="Q436" s="115"/>
      <c r="R436" s="115"/>
      <c r="S436" s="115"/>
      <c r="T436" s="115"/>
      <c r="U436" s="115"/>
      <c r="V436" s="115"/>
      <c r="W436" s="115"/>
      <c r="X436" s="115"/>
    </row>
    <row r="437" spans="17:24" ht="12.95" customHeight="1" x14ac:dyDescent="0.2">
      <c r="Q437" s="115"/>
      <c r="R437" s="115"/>
      <c r="S437" s="115"/>
      <c r="T437" s="115"/>
      <c r="U437" s="115"/>
      <c r="V437" s="115"/>
      <c r="W437" s="115"/>
      <c r="X437" s="115"/>
    </row>
    <row r="438" spans="17:24" ht="12.95" customHeight="1" x14ac:dyDescent="0.2">
      <c r="Q438" s="115"/>
      <c r="R438" s="115"/>
      <c r="S438" s="115"/>
      <c r="T438" s="115"/>
      <c r="U438" s="115"/>
      <c r="V438" s="115"/>
      <c r="W438" s="115"/>
      <c r="X438" s="115"/>
    </row>
    <row r="439" spans="17:24" ht="12.95" customHeight="1" x14ac:dyDescent="0.2">
      <c r="Q439" s="115"/>
      <c r="R439" s="115"/>
      <c r="S439" s="115"/>
      <c r="T439" s="115"/>
      <c r="U439" s="115"/>
      <c r="V439" s="115"/>
      <c r="W439" s="115"/>
      <c r="X439" s="115"/>
    </row>
    <row r="440" spans="17:24" ht="12.95" customHeight="1" x14ac:dyDescent="0.2">
      <c r="Q440" s="115"/>
      <c r="R440" s="115"/>
      <c r="S440" s="115"/>
      <c r="T440" s="115"/>
      <c r="U440" s="115"/>
      <c r="V440" s="115"/>
      <c r="W440" s="115"/>
      <c r="X440" s="115"/>
    </row>
    <row r="441" spans="17:24" ht="12.95" customHeight="1" x14ac:dyDescent="0.2">
      <c r="Q441" s="115"/>
      <c r="R441" s="115"/>
      <c r="S441" s="115"/>
      <c r="T441" s="115"/>
      <c r="U441" s="115"/>
      <c r="V441" s="115"/>
      <c r="W441" s="115"/>
      <c r="X441" s="115"/>
    </row>
    <row r="442" spans="17:24" ht="12.95" customHeight="1" x14ac:dyDescent="0.2">
      <c r="Q442" s="115"/>
      <c r="R442" s="115"/>
      <c r="S442" s="115"/>
      <c r="T442" s="115"/>
      <c r="U442" s="115"/>
      <c r="V442" s="115"/>
      <c r="W442" s="115"/>
      <c r="X442" s="115"/>
    </row>
    <row r="443" spans="17:24" ht="12.95" customHeight="1" x14ac:dyDescent="0.2">
      <c r="Q443" s="115"/>
      <c r="R443" s="115"/>
      <c r="S443" s="115"/>
      <c r="T443" s="115"/>
      <c r="U443" s="115"/>
      <c r="V443" s="115"/>
      <c r="W443" s="115"/>
      <c r="X443" s="115"/>
    </row>
    <row r="444" spans="17:24" ht="12.95" customHeight="1" x14ac:dyDescent="0.2">
      <c r="Q444" s="115"/>
      <c r="R444" s="115"/>
      <c r="S444" s="115"/>
      <c r="T444" s="115"/>
      <c r="U444" s="115"/>
      <c r="V444" s="115"/>
      <c r="W444" s="115"/>
      <c r="X444" s="115"/>
    </row>
    <row r="445" spans="17:24" ht="12.95" customHeight="1" x14ac:dyDescent="0.2">
      <c r="Q445" s="115"/>
      <c r="R445" s="115"/>
      <c r="S445" s="115"/>
      <c r="T445" s="115"/>
      <c r="U445" s="115"/>
      <c r="V445" s="115"/>
      <c r="W445" s="115"/>
      <c r="X445" s="115"/>
    </row>
    <row r="446" spans="17:24" ht="12.95" customHeight="1" x14ac:dyDescent="0.2">
      <c r="Q446" s="115"/>
      <c r="R446" s="115"/>
      <c r="S446" s="115"/>
      <c r="T446" s="115"/>
      <c r="U446" s="115"/>
      <c r="V446" s="115"/>
      <c r="W446" s="115"/>
      <c r="X446" s="115"/>
    </row>
    <row r="447" spans="17:24" ht="12.95" customHeight="1" x14ac:dyDescent="0.2">
      <c r="Q447" s="115"/>
      <c r="R447" s="115"/>
      <c r="S447" s="115"/>
      <c r="T447" s="115"/>
      <c r="U447" s="115"/>
      <c r="V447" s="115"/>
      <c r="W447" s="115"/>
      <c r="X447" s="115"/>
    </row>
    <row r="448" spans="17:24" ht="12.95" customHeight="1" x14ac:dyDescent="0.2">
      <c r="Q448" s="115"/>
      <c r="R448" s="115"/>
      <c r="S448" s="115"/>
      <c r="T448" s="115"/>
      <c r="U448" s="115"/>
      <c r="V448" s="115"/>
      <c r="W448" s="115"/>
      <c r="X448" s="115"/>
    </row>
    <row r="449" spans="17:24" ht="12.95" customHeight="1" x14ac:dyDescent="0.2">
      <c r="Q449" s="115"/>
      <c r="R449" s="115"/>
      <c r="S449" s="115"/>
      <c r="T449" s="115"/>
      <c r="U449" s="115"/>
      <c r="V449" s="115"/>
      <c r="W449" s="115"/>
      <c r="X449" s="115"/>
    </row>
    <row r="450" spans="17:24" ht="12.95" customHeight="1" x14ac:dyDescent="0.2">
      <c r="Q450" s="115"/>
      <c r="R450" s="115"/>
      <c r="S450" s="115"/>
      <c r="T450" s="115"/>
      <c r="U450" s="115"/>
      <c r="V450" s="115"/>
      <c r="W450" s="115"/>
      <c r="X450" s="115"/>
    </row>
    <row r="451" spans="17:24" ht="12.95" customHeight="1" x14ac:dyDescent="0.2">
      <c r="Q451" s="115"/>
      <c r="R451" s="115"/>
      <c r="S451" s="115"/>
      <c r="T451" s="115"/>
      <c r="U451" s="115"/>
      <c r="V451" s="115"/>
      <c r="W451" s="115"/>
      <c r="X451" s="115"/>
    </row>
    <row r="452" spans="17:24" ht="12.95" customHeight="1" x14ac:dyDescent="0.2">
      <c r="Q452" s="115"/>
      <c r="R452" s="115"/>
      <c r="S452" s="115"/>
      <c r="T452" s="115"/>
      <c r="U452" s="115"/>
      <c r="V452" s="115"/>
      <c r="W452" s="115"/>
      <c r="X452" s="115"/>
    </row>
    <row r="453" spans="17:24" ht="12.95" customHeight="1" x14ac:dyDescent="0.2">
      <c r="Q453" s="115"/>
      <c r="R453" s="115"/>
      <c r="S453" s="115"/>
      <c r="T453" s="115"/>
      <c r="U453" s="115"/>
      <c r="V453" s="115"/>
      <c r="W453" s="115"/>
      <c r="X453" s="115"/>
    </row>
    <row r="454" spans="17:24" ht="12.95" customHeight="1" x14ac:dyDescent="0.2">
      <c r="Q454" s="115"/>
      <c r="R454" s="115"/>
      <c r="S454" s="115"/>
      <c r="T454" s="115"/>
      <c r="U454" s="115"/>
      <c r="V454" s="115"/>
      <c r="W454" s="115"/>
      <c r="X454" s="115"/>
    </row>
  </sheetData>
  <mergeCells count="15">
    <mergeCell ref="I4:L4"/>
    <mergeCell ref="M4:P4"/>
    <mergeCell ref="C5:C6"/>
    <mergeCell ref="O5:P5"/>
    <mergeCell ref="D5:D6"/>
    <mergeCell ref="E5:F5"/>
    <mergeCell ref="G5:H5"/>
    <mergeCell ref="I5:J5"/>
    <mergeCell ref="K5:L5"/>
    <mergeCell ref="M5:N5"/>
    <mergeCell ref="A2:P2"/>
    <mergeCell ref="A4:A6"/>
    <mergeCell ref="B4:B6"/>
    <mergeCell ref="C4:D4"/>
    <mergeCell ref="E4:H4"/>
  </mergeCells>
  <pageMargins left="0" right="0" top="0.55118110236220474" bottom="0.15748031496062992" header="0.31496062992125984" footer="0.31496062992125984"/>
  <pageSetup paperSize="9" orientation="landscape" verticalDpi="4294967295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2"/>
  <sheetViews>
    <sheetView workbookViewId="0"/>
  </sheetViews>
  <sheetFormatPr defaultRowHeight="12.75" x14ac:dyDescent="0.2"/>
  <cols>
    <col min="1" max="1" width="3.85546875" customWidth="1"/>
    <col min="2" max="2" width="15.5703125" customWidth="1"/>
    <col min="3" max="3" width="7.140625" customWidth="1"/>
    <col min="4" max="4" width="8.42578125" customWidth="1"/>
    <col min="5" max="12" width="5.85546875" customWidth="1"/>
    <col min="13" max="13" width="6.28515625" customWidth="1"/>
    <col min="14" max="14" width="7.28515625" customWidth="1"/>
    <col min="15" max="16" width="5.85546875" customWidth="1"/>
    <col min="17" max="17" width="8.5703125" customWidth="1"/>
    <col min="18" max="18" width="7.42578125" customWidth="1"/>
    <col min="19" max="19" width="6.42578125" customWidth="1"/>
    <col min="20" max="20" width="6.7109375" customWidth="1"/>
    <col min="21" max="21" width="6.42578125" customWidth="1"/>
    <col min="22" max="22" width="7.28515625" customWidth="1"/>
  </cols>
  <sheetData>
    <row r="1" spans="1:27" ht="12.95" customHeight="1" x14ac:dyDescent="0.2">
      <c r="T1" s="343" t="s">
        <v>317</v>
      </c>
      <c r="U1" s="343"/>
      <c r="V1" s="343"/>
    </row>
    <row r="2" spans="1:27" ht="15.75" x14ac:dyDescent="0.25">
      <c r="A2" s="417" t="s">
        <v>307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</row>
    <row r="3" spans="1:27" ht="12.95" customHeight="1" x14ac:dyDescent="0.25">
      <c r="A3" s="417" t="s">
        <v>308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</row>
    <row r="4" spans="1:27" ht="14.4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29"/>
      <c r="R4" s="29"/>
      <c r="S4" s="29"/>
      <c r="T4" s="29"/>
      <c r="U4" s="29"/>
      <c r="V4" s="29"/>
    </row>
    <row r="5" spans="1:27" ht="22.7" customHeight="1" x14ac:dyDescent="0.2">
      <c r="A5" s="337" t="s">
        <v>27</v>
      </c>
      <c r="B5" s="337" t="s">
        <v>73</v>
      </c>
      <c r="C5" s="419" t="s">
        <v>311</v>
      </c>
      <c r="D5" s="419"/>
      <c r="E5" s="337" t="s">
        <v>312</v>
      </c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420" t="s">
        <v>316</v>
      </c>
      <c r="R5" s="421"/>
      <c r="S5" s="334" t="s">
        <v>312</v>
      </c>
      <c r="T5" s="334"/>
      <c r="U5" s="334"/>
      <c r="V5" s="334"/>
      <c r="W5" s="6"/>
    </row>
    <row r="6" spans="1:27" ht="36.200000000000003" customHeight="1" x14ac:dyDescent="0.2">
      <c r="A6" s="337"/>
      <c r="B6" s="337"/>
      <c r="C6" s="419"/>
      <c r="D6" s="419"/>
      <c r="E6" s="334" t="s">
        <v>313</v>
      </c>
      <c r="F6" s="334"/>
      <c r="G6" s="334" t="s">
        <v>303</v>
      </c>
      <c r="H6" s="334"/>
      <c r="I6" s="334" t="s">
        <v>314</v>
      </c>
      <c r="J6" s="334"/>
      <c r="K6" s="334" t="s">
        <v>303</v>
      </c>
      <c r="L6" s="334"/>
      <c r="M6" s="334" t="s">
        <v>315</v>
      </c>
      <c r="N6" s="334"/>
      <c r="O6" s="334" t="s">
        <v>303</v>
      </c>
      <c r="P6" s="334"/>
      <c r="Q6" s="422"/>
      <c r="R6" s="423"/>
      <c r="S6" s="334" t="s">
        <v>313</v>
      </c>
      <c r="T6" s="334"/>
      <c r="U6" s="334" t="s">
        <v>303</v>
      </c>
      <c r="V6" s="334"/>
      <c r="W6" s="6"/>
    </row>
    <row r="7" spans="1:27" ht="19.7" customHeight="1" x14ac:dyDescent="0.2">
      <c r="A7" s="337"/>
      <c r="B7" s="337"/>
      <c r="C7" s="11">
        <v>2019</v>
      </c>
      <c r="D7" s="11">
        <v>2020</v>
      </c>
      <c r="E7" s="11">
        <v>2019</v>
      </c>
      <c r="F7" s="11">
        <v>2020</v>
      </c>
      <c r="G7" s="11">
        <v>2019</v>
      </c>
      <c r="H7" s="11">
        <v>2020</v>
      </c>
      <c r="I7" s="11">
        <v>2019</v>
      </c>
      <c r="J7" s="11">
        <v>2020</v>
      </c>
      <c r="K7" s="11">
        <v>2019</v>
      </c>
      <c r="L7" s="11">
        <v>2020</v>
      </c>
      <c r="M7" s="11">
        <v>2019</v>
      </c>
      <c r="N7" s="11">
        <v>2020</v>
      </c>
      <c r="O7" s="11">
        <v>2019</v>
      </c>
      <c r="P7" s="11">
        <v>2020</v>
      </c>
      <c r="Q7" s="11">
        <v>2019</v>
      </c>
      <c r="R7" s="11">
        <v>2020</v>
      </c>
      <c r="S7" s="11">
        <v>2019</v>
      </c>
      <c r="T7" s="11">
        <v>2020</v>
      </c>
      <c r="U7" s="11">
        <v>2019</v>
      </c>
      <c r="V7" s="11">
        <v>2020</v>
      </c>
      <c r="W7" s="6"/>
    </row>
    <row r="8" spans="1:27" ht="12.2" customHeight="1" x14ac:dyDescent="0.2">
      <c r="A8" s="106" t="s">
        <v>28</v>
      </c>
      <c r="B8" s="106" t="s">
        <v>30</v>
      </c>
      <c r="C8" s="12">
        <v>1</v>
      </c>
      <c r="D8" s="12">
        <v>2</v>
      </c>
      <c r="E8" s="12">
        <v>3</v>
      </c>
      <c r="F8" s="12">
        <v>4</v>
      </c>
      <c r="G8" s="12">
        <v>5</v>
      </c>
      <c r="H8" s="12">
        <v>6</v>
      </c>
      <c r="I8" s="12">
        <v>7</v>
      </c>
      <c r="J8" s="12">
        <v>8</v>
      </c>
      <c r="K8" s="12">
        <v>9</v>
      </c>
      <c r="L8" s="12">
        <v>10</v>
      </c>
      <c r="M8" s="12">
        <v>11</v>
      </c>
      <c r="N8" s="12">
        <v>12</v>
      </c>
      <c r="O8" s="12">
        <v>13</v>
      </c>
      <c r="P8" s="12">
        <v>14</v>
      </c>
      <c r="Q8" s="12">
        <v>15</v>
      </c>
      <c r="R8" s="12">
        <v>16</v>
      </c>
      <c r="S8" s="12">
        <v>17</v>
      </c>
      <c r="T8" s="12">
        <v>18</v>
      </c>
      <c r="U8" s="12">
        <v>19</v>
      </c>
      <c r="V8" s="12">
        <v>20</v>
      </c>
      <c r="W8" s="6"/>
    </row>
    <row r="9" spans="1:27" ht="14.45" customHeight="1" x14ac:dyDescent="0.2">
      <c r="A9" s="12">
        <v>1</v>
      </c>
      <c r="B9" s="108" t="s">
        <v>309</v>
      </c>
      <c r="C9" s="19"/>
      <c r="D9" s="19"/>
      <c r="E9" s="19"/>
      <c r="F9" s="19"/>
      <c r="G9" s="278"/>
      <c r="H9" s="76"/>
      <c r="I9" s="19"/>
      <c r="J9" s="19"/>
      <c r="K9" s="76"/>
      <c r="L9" s="76"/>
      <c r="M9" s="71"/>
      <c r="N9" s="71"/>
      <c r="O9" s="76"/>
      <c r="P9" s="76"/>
      <c r="Q9" s="19"/>
      <c r="R9" s="19"/>
      <c r="S9" s="19"/>
      <c r="T9" s="19"/>
      <c r="U9" s="278"/>
      <c r="V9" s="76"/>
      <c r="W9" s="114"/>
      <c r="X9" s="115"/>
      <c r="Y9" s="115"/>
      <c r="Z9" s="115"/>
      <c r="AA9" s="115"/>
    </row>
    <row r="10" spans="1:27" ht="14.45" customHeight="1" x14ac:dyDescent="0.2">
      <c r="A10" s="12">
        <v>2</v>
      </c>
      <c r="B10" s="108" t="s">
        <v>275</v>
      </c>
      <c r="C10" s="118">
        <v>4660</v>
      </c>
      <c r="D10" s="118">
        <v>5064</v>
      </c>
      <c r="E10" s="118">
        <v>140</v>
      </c>
      <c r="F10" s="118">
        <v>126</v>
      </c>
      <c r="G10" s="76">
        <f t="shared" ref="G10:G34" si="0">IF(C10=0,0,ROUND(SUM(E10*100/C10),2))</f>
        <v>3</v>
      </c>
      <c r="H10" s="76">
        <f t="shared" ref="H10:H34" si="1">IF(D10=0,0,ROUND(SUM(F10*100/D10),2))</f>
        <v>2.4900000000000002</v>
      </c>
      <c r="I10" s="118">
        <v>18</v>
      </c>
      <c r="J10" s="118">
        <v>26</v>
      </c>
      <c r="K10" s="76">
        <f t="shared" ref="K10:K34" si="2">IF(C10=0,0,I10/C10*100)</f>
        <v>0.38626609442060084</v>
      </c>
      <c r="L10" s="76">
        <f t="shared" ref="L10:L34" si="3">IF(D10=0,0,J10/D10*100)</f>
        <v>0.51342812006319116</v>
      </c>
      <c r="M10" s="71">
        <v>158</v>
      </c>
      <c r="N10" s="71">
        <f t="shared" ref="N10:N34" si="4">F10+J10</f>
        <v>152</v>
      </c>
      <c r="O10" s="76">
        <f t="shared" ref="O10:O34" si="5">IF(C10=0,0,M10/C10*100)</f>
        <v>3.3905579399141628</v>
      </c>
      <c r="P10" s="76">
        <f t="shared" ref="P10:P34" si="6">IF(D10=0,0,N10/D10*100)</f>
        <v>3.0015797788309637</v>
      </c>
      <c r="Q10" s="118">
        <v>38358</v>
      </c>
      <c r="R10" s="118">
        <v>24698</v>
      </c>
      <c r="S10" s="118">
        <v>224</v>
      </c>
      <c r="T10" s="118">
        <v>214</v>
      </c>
      <c r="U10" s="76">
        <f t="shared" ref="U10:U34" si="7">IF(Q10=0,0,ROUND(SUM(S10*100/Q10),2))</f>
        <v>0.57999999999999996</v>
      </c>
      <c r="V10" s="76">
        <f t="shared" ref="V10:V34" si="8">IF(R10=0,0,ROUND(SUM(T10*100/R10),2))</f>
        <v>0.87</v>
      </c>
      <c r="W10" s="114"/>
      <c r="X10" s="115"/>
      <c r="Y10" s="115"/>
      <c r="Z10" s="115"/>
      <c r="AA10" s="115"/>
    </row>
    <row r="11" spans="1:27" ht="14.45" customHeight="1" x14ac:dyDescent="0.2">
      <c r="A11" s="12">
        <v>3</v>
      </c>
      <c r="B11" s="108" t="s">
        <v>276</v>
      </c>
      <c r="C11" s="118">
        <v>2641</v>
      </c>
      <c r="D11" s="118">
        <v>2465</v>
      </c>
      <c r="E11" s="118">
        <v>35</v>
      </c>
      <c r="F11" s="118">
        <v>46</v>
      </c>
      <c r="G11" s="76">
        <f t="shared" si="0"/>
        <v>1.33</v>
      </c>
      <c r="H11" s="76">
        <f t="shared" si="1"/>
        <v>1.87</v>
      </c>
      <c r="I11" s="118">
        <v>5</v>
      </c>
      <c r="J11" s="118">
        <v>8</v>
      </c>
      <c r="K11" s="76">
        <f t="shared" si="2"/>
        <v>0.18932222642938282</v>
      </c>
      <c r="L11" s="76">
        <f t="shared" si="3"/>
        <v>0.32454361054766734</v>
      </c>
      <c r="M11" s="71">
        <v>40</v>
      </c>
      <c r="N11" s="71">
        <f t="shared" si="4"/>
        <v>54</v>
      </c>
      <c r="O11" s="76">
        <f t="shared" si="5"/>
        <v>1.5145778114350625</v>
      </c>
      <c r="P11" s="76">
        <f t="shared" si="6"/>
        <v>2.1906693711967544</v>
      </c>
      <c r="Q11" s="118">
        <v>20938</v>
      </c>
      <c r="R11" s="118">
        <v>18125</v>
      </c>
      <c r="S11" s="118">
        <v>179</v>
      </c>
      <c r="T11" s="118">
        <v>109</v>
      </c>
      <c r="U11" s="76">
        <f t="shared" si="7"/>
        <v>0.85</v>
      </c>
      <c r="V11" s="76">
        <f t="shared" si="8"/>
        <v>0.6</v>
      </c>
      <c r="W11" s="114"/>
      <c r="X11" s="115"/>
      <c r="Y11" s="115"/>
      <c r="Z11" s="115"/>
      <c r="AA11" s="115"/>
    </row>
    <row r="12" spans="1:27" ht="14.45" customHeight="1" x14ac:dyDescent="0.2">
      <c r="A12" s="12">
        <v>4</v>
      </c>
      <c r="B12" s="108" t="s">
        <v>277</v>
      </c>
      <c r="C12" s="118">
        <v>13491</v>
      </c>
      <c r="D12" s="118">
        <v>14839</v>
      </c>
      <c r="E12" s="118">
        <v>426</v>
      </c>
      <c r="F12" s="118">
        <v>432</v>
      </c>
      <c r="G12" s="76">
        <f t="shared" si="0"/>
        <v>3.16</v>
      </c>
      <c r="H12" s="76">
        <f t="shared" si="1"/>
        <v>2.91</v>
      </c>
      <c r="I12" s="118">
        <v>17</v>
      </c>
      <c r="J12" s="118">
        <v>28</v>
      </c>
      <c r="K12" s="76">
        <f t="shared" si="2"/>
        <v>0.12600993254762433</v>
      </c>
      <c r="L12" s="76">
        <f t="shared" si="3"/>
        <v>0.18869196037468833</v>
      </c>
      <c r="M12" s="71">
        <v>443</v>
      </c>
      <c r="N12" s="71">
        <f t="shared" si="4"/>
        <v>460</v>
      </c>
      <c r="O12" s="76">
        <f t="shared" si="5"/>
        <v>3.2836705952116225</v>
      </c>
      <c r="P12" s="76">
        <f t="shared" si="6"/>
        <v>3.0999393490127365</v>
      </c>
      <c r="Q12" s="118">
        <v>98721</v>
      </c>
      <c r="R12" s="118">
        <v>57318</v>
      </c>
      <c r="S12" s="118">
        <v>575</v>
      </c>
      <c r="T12" s="118">
        <v>414</v>
      </c>
      <c r="U12" s="76">
        <f t="shared" si="7"/>
        <v>0.57999999999999996</v>
      </c>
      <c r="V12" s="76">
        <f t="shared" si="8"/>
        <v>0.72</v>
      </c>
      <c r="W12" s="114"/>
      <c r="X12" s="115"/>
      <c r="Y12" s="115"/>
      <c r="Z12" s="115"/>
      <c r="AA12" s="115"/>
    </row>
    <row r="13" spans="1:27" ht="14.45" customHeight="1" x14ac:dyDescent="0.2">
      <c r="A13" s="12">
        <v>5</v>
      </c>
      <c r="B13" s="108" t="s">
        <v>278</v>
      </c>
      <c r="C13" s="118">
        <v>7238</v>
      </c>
      <c r="D13" s="118">
        <v>7803</v>
      </c>
      <c r="E13" s="118">
        <v>141</v>
      </c>
      <c r="F13" s="118">
        <v>103</v>
      </c>
      <c r="G13" s="76">
        <f t="shared" si="0"/>
        <v>1.95</v>
      </c>
      <c r="H13" s="76">
        <f t="shared" si="1"/>
        <v>1.32</v>
      </c>
      <c r="I13" s="118">
        <v>34</v>
      </c>
      <c r="J13" s="118">
        <v>16</v>
      </c>
      <c r="K13" s="76">
        <f t="shared" si="2"/>
        <v>0.46974302293451226</v>
      </c>
      <c r="L13" s="76">
        <f t="shared" si="3"/>
        <v>0.20504933999743688</v>
      </c>
      <c r="M13" s="71">
        <v>175</v>
      </c>
      <c r="N13" s="71">
        <f t="shared" si="4"/>
        <v>119</v>
      </c>
      <c r="O13" s="76">
        <f t="shared" si="5"/>
        <v>2.4177949709864603</v>
      </c>
      <c r="P13" s="76">
        <f t="shared" si="6"/>
        <v>1.5250544662309369</v>
      </c>
      <c r="Q13" s="118">
        <v>54256</v>
      </c>
      <c r="R13" s="118">
        <v>39101</v>
      </c>
      <c r="S13" s="118">
        <v>271</v>
      </c>
      <c r="T13" s="118">
        <v>305</v>
      </c>
      <c r="U13" s="76">
        <f t="shared" si="7"/>
        <v>0.5</v>
      </c>
      <c r="V13" s="76">
        <f t="shared" si="8"/>
        <v>0.78</v>
      </c>
      <c r="W13" s="114"/>
      <c r="X13" s="115"/>
      <c r="Y13" s="115"/>
      <c r="Z13" s="115"/>
      <c r="AA13" s="115"/>
    </row>
    <row r="14" spans="1:27" ht="14.45" customHeight="1" x14ac:dyDescent="0.2">
      <c r="A14" s="12">
        <v>6</v>
      </c>
      <c r="B14" s="108" t="s">
        <v>279</v>
      </c>
      <c r="C14" s="118">
        <v>5134</v>
      </c>
      <c r="D14" s="118">
        <v>5660</v>
      </c>
      <c r="E14" s="118">
        <v>90</v>
      </c>
      <c r="F14" s="118">
        <v>82</v>
      </c>
      <c r="G14" s="76">
        <f t="shared" si="0"/>
        <v>1.75</v>
      </c>
      <c r="H14" s="76">
        <f t="shared" si="1"/>
        <v>1.45</v>
      </c>
      <c r="I14" s="118">
        <v>8</v>
      </c>
      <c r="J14" s="118">
        <v>8</v>
      </c>
      <c r="K14" s="76">
        <f t="shared" si="2"/>
        <v>0.15582391897156214</v>
      </c>
      <c r="L14" s="76">
        <f t="shared" si="3"/>
        <v>0.14134275618374559</v>
      </c>
      <c r="M14" s="71">
        <v>98</v>
      </c>
      <c r="N14" s="71">
        <f t="shared" si="4"/>
        <v>90</v>
      </c>
      <c r="O14" s="76">
        <f t="shared" si="5"/>
        <v>1.9088430074016363</v>
      </c>
      <c r="P14" s="76">
        <f t="shared" si="6"/>
        <v>1.5901060070671376</v>
      </c>
      <c r="Q14" s="118">
        <v>31777</v>
      </c>
      <c r="R14" s="118">
        <v>20694</v>
      </c>
      <c r="S14" s="118">
        <v>324</v>
      </c>
      <c r="T14" s="118">
        <v>230</v>
      </c>
      <c r="U14" s="76">
        <f t="shared" si="7"/>
        <v>1.02</v>
      </c>
      <c r="V14" s="76">
        <f t="shared" si="8"/>
        <v>1.1100000000000001</v>
      </c>
      <c r="W14" s="114"/>
      <c r="X14" s="115"/>
      <c r="Y14" s="115"/>
      <c r="Z14" s="115"/>
      <c r="AA14" s="115"/>
    </row>
    <row r="15" spans="1:27" ht="14.45" customHeight="1" x14ac:dyDescent="0.2">
      <c r="A15" s="12">
        <v>7</v>
      </c>
      <c r="B15" s="108" t="s">
        <v>280</v>
      </c>
      <c r="C15" s="118">
        <v>2655</v>
      </c>
      <c r="D15" s="118">
        <v>2893</v>
      </c>
      <c r="E15" s="118">
        <v>62</v>
      </c>
      <c r="F15" s="118">
        <v>31</v>
      </c>
      <c r="G15" s="76">
        <f t="shared" si="0"/>
        <v>2.34</v>
      </c>
      <c r="H15" s="76">
        <f t="shared" si="1"/>
        <v>1.07</v>
      </c>
      <c r="I15" s="118">
        <v>4</v>
      </c>
      <c r="J15" s="118">
        <v>1</v>
      </c>
      <c r="K15" s="76">
        <f t="shared" si="2"/>
        <v>0.15065913370998116</v>
      </c>
      <c r="L15" s="76">
        <f t="shared" si="3"/>
        <v>3.4566194262011754E-2</v>
      </c>
      <c r="M15" s="71">
        <v>66</v>
      </c>
      <c r="N15" s="71">
        <f t="shared" si="4"/>
        <v>32</v>
      </c>
      <c r="O15" s="76">
        <f t="shared" si="5"/>
        <v>2.4858757062146895</v>
      </c>
      <c r="P15" s="76">
        <f t="shared" si="6"/>
        <v>1.1061182163843761</v>
      </c>
      <c r="Q15" s="118">
        <v>22310</v>
      </c>
      <c r="R15" s="118">
        <v>13997</v>
      </c>
      <c r="S15" s="118">
        <v>475</v>
      </c>
      <c r="T15" s="118">
        <v>88</v>
      </c>
      <c r="U15" s="76">
        <f t="shared" si="7"/>
        <v>2.13</v>
      </c>
      <c r="V15" s="76">
        <f t="shared" si="8"/>
        <v>0.63</v>
      </c>
      <c r="W15" s="114"/>
      <c r="X15" s="115"/>
      <c r="Y15" s="115"/>
      <c r="Z15" s="115"/>
      <c r="AA15" s="115"/>
    </row>
    <row r="16" spans="1:27" ht="14.45" customHeight="1" x14ac:dyDescent="0.2">
      <c r="A16" s="12">
        <v>8</v>
      </c>
      <c r="B16" s="108" t="s">
        <v>281</v>
      </c>
      <c r="C16" s="118">
        <v>6907</v>
      </c>
      <c r="D16" s="118">
        <v>7466</v>
      </c>
      <c r="E16" s="118">
        <v>206</v>
      </c>
      <c r="F16" s="118">
        <v>112</v>
      </c>
      <c r="G16" s="76">
        <f t="shared" si="0"/>
        <v>2.98</v>
      </c>
      <c r="H16" s="76">
        <f t="shared" si="1"/>
        <v>1.5</v>
      </c>
      <c r="I16" s="118">
        <v>13</v>
      </c>
      <c r="J16" s="118">
        <v>14</v>
      </c>
      <c r="K16" s="76">
        <f t="shared" si="2"/>
        <v>0.1882148544954394</v>
      </c>
      <c r="L16" s="76">
        <f t="shared" si="3"/>
        <v>0.18751674256630055</v>
      </c>
      <c r="M16" s="71">
        <v>219</v>
      </c>
      <c r="N16" s="71">
        <f t="shared" si="4"/>
        <v>126</v>
      </c>
      <c r="O16" s="76">
        <f t="shared" si="5"/>
        <v>3.1706963949616336</v>
      </c>
      <c r="P16" s="76">
        <f t="shared" si="6"/>
        <v>1.6876506830967051</v>
      </c>
      <c r="Q16" s="118">
        <v>53395</v>
      </c>
      <c r="R16" s="118">
        <v>29166</v>
      </c>
      <c r="S16" s="118">
        <v>207</v>
      </c>
      <c r="T16" s="118">
        <v>228</v>
      </c>
      <c r="U16" s="76">
        <f t="shared" si="7"/>
        <v>0.39</v>
      </c>
      <c r="V16" s="76">
        <f t="shared" si="8"/>
        <v>0.78</v>
      </c>
      <c r="W16" s="114"/>
      <c r="X16" s="115"/>
      <c r="Y16" s="115"/>
      <c r="Z16" s="115"/>
      <c r="AA16" s="115"/>
    </row>
    <row r="17" spans="1:27" ht="14.45" customHeight="1" x14ac:dyDescent="0.2">
      <c r="A17" s="12">
        <v>9</v>
      </c>
      <c r="B17" s="108" t="s">
        <v>282</v>
      </c>
      <c r="C17" s="118">
        <v>2027</v>
      </c>
      <c r="D17" s="118">
        <v>2135</v>
      </c>
      <c r="E17" s="118">
        <v>53</v>
      </c>
      <c r="F17" s="118">
        <v>47</v>
      </c>
      <c r="G17" s="76">
        <f t="shared" si="0"/>
        <v>2.61</v>
      </c>
      <c r="H17" s="76">
        <f t="shared" si="1"/>
        <v>2.2000000000000002</v>
      </c>
      <c r="I17" s="118">
        <v>8</v>
      </c>
      <c r="J17" s="118">
        <v>11</v>
      </c>
      <c r="K17" s="76">
        <f t="shared" si="2"/>
        <v>0.39467192895905284</v>
      </c>
      <c r="L17" s="76">
        <f t="shared" si="3"/>
        <v>0.51522248243559721</v>
      </c>
      <c r="M17" s="71">
        <v>61</v>
      </c>
      <c r="N17" s="71">
        <f t="shared" si="4"/>
        <v>58</v>
      </c>
      <c r="O17" s="76">
        <f t="shared" si="5"/>
        <v>3.0093734583127776</v>
      </c>
      <c r="P17" s="76">
        <f t="shared" si="6"/>
        <v>2.7166276346604219</v>
      </c>
      <c r="Q17" s="118">
        <v>23707</v>
      </c>
      <c r="R17" s="118">
        <v>14397</v>
      </c>
      <c r="S17" s="118">
        <v>119</v>
      </c>
      <c r="T17" s="118">
        <v>77</v>
      </c>
      <c r="U17" s="76">
        <f t="shared" si="7"/>
        <v>0.5</v>
      </c>
      <c r="V17" s="76">
        <f t="shared" si="8"/>
        <v>0.53</v>
      </c>
      <c r="W17" s="114"/>
      <c r="X17" s="115"/>
      <c r="Y17" s="115"/>
      <c r="Z17" s="115"/>
      <c r="AA17" s="115"/>
    </row>
    <row r="18" spans="1:27" ht="14.45" customHeight="1" x14ac:dyDescent="0.2">
      <c r="A18" s="12">
        <v>10</v>
      </c>
      <c r="B18" s="108" t="s">
        <v>283</v>
      </c>
      <c r="C18" s="118">
        <v>5615</v>
      </c>
      <c r="D18" s="118">
        <v>5439</v>
      </c>
      <c r="E18" s="118">
        <v>233</v>
      </c>
      <c r="F18" s="118">
        <v>141</v>
      </c>
      <c r="G18" s="76">
        <f t="shared" si="0"/>
        <v>4.1500000000000004</v>
      </c>
      <c r="H18" s="76">
        <f t="shared" si="1"/>
        <v>2.59</v>
      </c>
      <c r="I18" s="118">
        <v>13</v>
      </c>
      <c r="J18" s="118">
        <v>6</v>
      </c>
      <c r="K18" s="76">
        <f t="shared" si="2"/>
        <v>0.23152270703472841</v>
      </c>
      <c r="L18" s="76">
        <f t="shared" si="3"/>
        <v>0.11031439602868175</v>
      </c>
      <c r="M18" s="71">
        <v>507</v>
      </c>
      <c r="N18" s="71">
        <f t="shared" si="4"/>
        <v>147</v>
      </c>
      <c r="O18" s="76">
        <f t="shared" si="5"/>
        <v>9.0293855743544071</v>
      </c>
      <c r="P18" s="76">
        <f t="shared" si="6"/>
        <v>2.7027027027027026</v>
      </c>
      <c r="Q18" s="118">
        <v>37997</v>
      </c>
      <c r="R18" s="118">
        <v>22163</v>
      </c>
      <c r="S18" s="118">
        <v>176</v>
      </c>
      <c r="T18" s="118">
        <v>155</v>
      </c>
      <c r="U18" s="76">
        <f t="shared" si="7"/>
        <v>0.46</v>
      </c>
      <c r="V18" s="76">
        <f t="shared" si="8"/>
        <v>0.7</v>
      </c>
      <c r="W18" s="114"/>
      <c r="X18" s="115"/>
      <c r="Y18" s="115"/>
      <c r="Z18" s="115"/>
      <c r="AA18" s="115"/>
    </row>
    <row r="19" spans="1:27" ht="14.45" customHeight="1" x14ac:dyDescent="0.2">
      <c r="A19" s="12">
        <v>11</v>
      </c>
      <c r="B19" s="108" t="s">
        <v>284</v>
      </c>
      <c r="C19" s="118">
        <v>3649</v>
      </c>
      <c r="D19" s="118">
        <v>3684</v>
      </c>
      <c r="E19" s="118">
        <v>81</v>
      </c>
      <c r="F19" s="118">
        <v>74</v>
      </c>
      <c r="G19" s="76">
        <f t="shared" si="0"/>
        <v>2.2200000000000002</v>
      </c>
      <c r="H19" s="76">
        <f t="shared" si="1"/>
        <v>2.0099999999999998</v>
      </c>
      <c r="I19" s="118">
        <v>11</v>
      </c>
      <c r="J19" s="118">
        <v>9</v>
      </c>
      <c r="K19" s="76">
        <f t="shared" si="2"/>
        <v>0.30145245272677446</v>
      </c>
      <c r="L19" s="76">
        <f t="shared" si="3"/>
        <v>0.24429967426710095</v>
      </c>
      <c r="M19" s="71">
        <v>92</v>
      </c>
      <c r="N19" s="71">
        <f t="shared" si="4"/>
        <v>83</v>
      </c>
      <c r="O19" s="76">
        <f t="shared" si="5"/>
        <v>2.5212386955330226</v>
      </c>
      <c r="P19" s="76">
        <f t="shared" si="6"/>
        <v>2.2529858849077091</v>
      </c>
      <c r="Q19" s="118">
        <v>20258</v>
      </c>
      <c r="R19" s="118">
        <v>11109</v>
      </c>
      <c r="S19" s="118">
        <v>176</v>
      </c>
      <c r="T19" s="118">
        <v>121</v>
      </c>
      <c r="U19" s="76">
        <f t="shared" si="7"/>
        <v>0.87</v>
      </c>
      <c r="V19" s="76">
        <f t="shared" si="8"/>
        <v>1.0900000000000001</v>
      </c>
      <c r="W19" s="114"/>
      <c r="X19" s="115"/>
      <c r="Y19" s="115"/>
      <c r="Z19" s="115"/>
      <c r="AA19" s="115"/>
    </row>
    <row r="20" spans="1:27" ht="14.45" customHeight="1" x14ac:dyDescent="0.2">
      <c r="A20" s="12">
        <v>12</v>
      </c>
      <c r="B20" s="108" t="s">
        <v>285</v>
      </c>
      <c r="C20" s="118">
        <v>2833</v>
      </c>
      <c r="D20" s="118">
        <v>3116</v>
      </c>
      <c r="E20" s="118">
        <v>63</v>
      </c>
      <c r="F20" s="118">
        <v>39</v>
      </c>
      <c r="G20" s="76">
        <f t="shared" si="0"/>
        <v>2.2200000000000002</v>
      </c>
      <c r="H20" s="76">
        <f t="shared" si="1"/>
        <v>1.25</v>
      </c>
      <c r="I20" s="118">
        <v>19</v>
      </c>
      <c r="J20" s="118">
        <v>7</v>
      </c>
      <c r="K20" s="76">
        <f t="shared" si="2"/>
        <v>0.67066713731027183</v>
      </c>
      <c r="L20" s="76">
        <f t="shared" si="3"/>
        <v>0.22464698331193839</v>
      </c>
      <c r="M20" s="71">
        <v>82</v>
      </c>
      <c r="N20" s="71">
        <f t="shared" si="4"/>
        <v>46</v>
      </c>
      <c r="O20" s="76">
        <f t="shared" si="5"/>
        <v>2.8944581715495943</v>
      </c>
      <c r="P20" s="76">
        <f t="shared" si="6"/>
        <v>1.4762516046213094</v>
      </c>
      <c r="Q20" s="118">
        <v>21932</v>
      </c>
      <c r="R20" s="118">
        <v>12313</v>
      </c>
      <c r="S20" s="118">
        <v>85</v>
      </c>
      <c r="T20" s="118">
        <v>62</v>
      </c>
      <c r="U20" s="76">
        <f t="shared" si="7"/>
        <v>0.39</v>
      </c>
      <c r="V20" s="76">
        <f t="shared" si="8"/>
        <v>0.5</v>
      </c>
      <c r="W20" s="114"/>
      <c r="X20" s="115"/>
      <c r="Y20" s="115"/>
      <c r="Z20" s="115"/>
      <c r="AA20" s="115"/>
    </row>
    <row r="21" spans="1:27" ht="14.45" customHeight="1" x14ac:dyDescent="0.2">
      <c r="A21" s="12">
        <v>13</v>
      </c>
      <c r="B21" s="108" t="s">
        <v>286</v>
      </c>
      <c r="C21" s="118">
        <v>6286</v>
      </c>
      <c r="D21" s="118">
        <v>6292</v>
      </c>
      <c r="E21" s="118">
        <v>126</v>
      </c>
      <c r="F21" s="118">
        <v>103</v>
      </c>
      <c r="G21" s="76">
        <f t="shared" si="0"/>
        <v>2</v>
      </c>
      <c r="H21" s="76">
        <f t="shared" si="1"/>
        <v>1.64</v>
      </c>
      <c r="I21" s="118">
        <v>11</v>
      </c>
      <c r="J21" s="118">
        <v>10</v>
      </c>
      <c r="K21" s="76">
        <f t="shared" si="2"/>
        <v>0.17499204581609928</v>
      </c>
      <c r="L21" s="76">
        <f t="shared" si="3"/>
        <v>0.15893197711379531</v>
      </c>
      <c r="M21" s="71">
        <v>137</v>
      </c>
      <c r="N21" s="71">
        <f t="shared" si="4"/>
        <v>113</v>
      </c>
      <c r="O21" s="76">
        <f t="shared" si="5"/>
        <v>2.1794463888005091</v>
      </c>
      <c r="P21" s="76">
        <f t="shared" si="6"/>
        <v>1.7959313413858868</v>
      </c>
      <c r="Q21" s="118">
        <v>50430</v>
      </c>
      <c r="R21" s="118">
        <v>36604</v>
      </c>
      <c r="S21" s="118">
        <v>486</v>
      </c>
      <c r="T21" s="118">
        <v>213</v>
      </c>
      <c r="U21" s="76">
        <f t="shared" si="7"/>
        <v>0.96</v>
      </c>
      <c r="V21" s="76">
        <f t="shared" si="8"/>
        <v>0.57999999999999996</v>
      </c>
      <c r="W21" s="114"/>
      <c r="X21" s="115"/>
      <c r="Y21" s="115"/>
      <c r="Z21" s="115"/>
      <c r="AA21" s="115"/>
    </row>
    <row r="22" spans="1:27" ht="14.45" customHeight="1" x14ac:dyDescent="0.2">
      <c r="A22" s="12">
        <v>14</v>
      </c>
      <c r="B22" s="108" t="s">
        <v>287</v>
      </c>
      <c r="C22" s="118">
        <v>4605</v>
      </c>
      <c r="D22" s="118">
        <v>4878</v>
      </c>
      <c r="E22" s="118">
        <v>67</v>
      </c>
      <c r="F22" s="118">
        <v>64</v>
      </c>
      <c r="G22" s="76">
        <f t="shared" si="0"/>
        <v>1.45</v>
      </c>
      <c r="H22" s="76">
        <f t="shared" si="1"/>
        <v>1.31</v>
      </c>
      <c r="I22" s="118">
        <v>8</v>
      </c>
      <c r="J22" s="118">
        <v>12</v>
      </c>
      <c r="K22" s="76">
        <f t="shared" si="2"/>
        <v>0.17372421281216072</v>
      </c>
      <c r="L22" s="76">
        <f t="shared" si="3"/>
        <v>0.24600246002460024</v>
      </c>
      <c r="M22" s="71">
        <v>75</v>
      </c>
      <c r="N22" s="71">
        <f t="shared" si="4"/>
        <v>76</v>
      </c>
      <c r="O22" s="76">
        <f t="shared" si="5"/>
        <v>1.6286644951140066</v>
      </c>
      <c r="P22" s="76">
        <f t="shared" si="6"/>
        <v>1.5580155801558015</v>
      </c>
      <c r="Q22" s="118">
        <v>33617</v>
      </c>
      <c r="R22" s="118">
        <v>19785</v>
      </c>
      <c r="S22" s="118">
        <v>201</v>
      </c>
      <c r="T22" s="118">
        <v>152</v>
      </c>
      <c r="U22" s="76">
        <f t="shared" si="7"/>
        <v>0.6</v>
      </c>
      <c r="V22" s="76">
        <f t="shared" si="8"/>
        <v>0.77</v>
      </c>
      <c r="W22" s="114"/>
      <c r="X22" s="115"/>
      <c r="Y22" s="115"/>
      <c r="Z22" s="115"/>
      <c r="AA22" s="115"/>
    </row>
    <row r="23" spans="1:27" ht="14.45" customHeight="1" x14ac:dyDescent="0.2">
      <c r="A23" s="12">
        <v>15</v>
      </c>
      <c r="B23" s="108" t="s">
        <v>288</v>
      </c>
      <c r="C23" s="118">
        <v>5600</v>
      </c>
      <c r="D23" s="118">
        <v>5716</v>
      </c>
      <c r="E23" s="118">
        <v>191</v>
      </c>
      <c r="F23" s="118">
        <v>173</v>
      </c>
      <c r="G23" s="76">
        <f t="shared" si="0"/>
        <v>3.41</v>
      </c>
      <c r="H23" s="76">
        <f t="shared" si="1"/>
        <v>3.03</v>
      </c>
      <c r="I23" s="118">
        <v>37</v>
      </c>
      <c r="J23" s="118">
        <v>40</v>
      </c>
      <c r="K23" s="76">
        <f t="shared" si="2"/>
        <v>0.6607142857142857</v>
      </c>
      <c r="L23" s="76">
        <f t="shared" si="3"/>
        <v>0.69979006298110569</v>
      </c>
      <c r="M23" s="71">
        <v>228</v>
      </c>
      <c r="N23" s="71">
        <f t="shared" si="4"/>
        <v>213</v>
      </c>
      <c r="O23" s="76">
        <f t="shared" si="5"/>
        <v>4.0714285714285721</v>
      </c>
      <c r="P23" s="76">
        <f t="shared" si="6"/>
        <v>3.7263820853743876</v>
      </c>
      <c r="Q23" s="118">
        <v>75888</v>
      </c>
      <c r="R23" s="118">
        <v>64179</v>
      </c>
      <c r="S23" s="118">
        <v>1037</v>
      </c>
      <c r="T23" s="118">
        <v>613</v>
      </c>
      <c r="U23" s="76">
        <f t="shared" si="7"/>
        <v>1.37</v>
      </c>
      <c r="V23" s="76">
        <f t="shared" si="8"/>
        <v>0.96</v>
      </c>
      <c r="W23" s="114"/>
      <c r="X23" s="115"/>
      <c r="Y23" s="115"/>
      <c r="Z23" s="115"/>
      <c r="AA23" s="115"/>
    </row>
    <row r="24" spans="1:27" ht="14.45" customHeight="1" x14ac:dyDescent="0.2">
      <c r="A24" s="12">
        <v>16</v>
      </c>
      <c r="B24" s="108" t="s">
        <v>289</v>
      </c>
      <c r="C24" s="118">
        <v>5398</v>
      </c>
      <c r="D24" s="118">
        <v>5544</v>
      </c>
      <c r="E24" s="118">
        <v>85</v>
      </c>
      <c r="F24" s="118">
        <v>69</v>
      </c>
      <c r="G24" s="76">
        <f t="shared" si="0"/>
        <v>1.57</v>
      </c>
      <c r="H24" s="76">
        <f t="shared" si="1"/>
        <v>1.24</v>
      </c>
      <c r="I24" s="118">
        <v>6</v>
      </c>
      <c r="J24" s="118">
        <v>10</v>
      </c>
      <c r="K24" s="76">
        <f t="shared" si="2"/>
        <v>0.11115227862171174</v>
      </c>
      <c r="L24" s="76">
        <f t="shared" si="3"/>
        <v>0.18037518037518038</v>
      </c>
      <c r="M24" s="71">
        <v>91</v>
      </c>
      <c r="N24" s="71">
        <f t="shared" si="4"/>
        <v>79</v>
      </c>
      <c r="O24" s="76">
        <f t="shared" si="5"/>
        <v>1.6858095590959614</v>
      </c>
      <c r="P24" s="76">
        <f t="shared" si="6"/>
        <v>1.424963924963925</v>
      </c>
      <c r="Q24" s="118">
        <v>46288</v>
      </c>
      <c r="R24" s="118">
        <v>33407</v>
      </c>
      <c r="S24" s="118">
        <v>241</v>
      </c>
      <c r="T24" s="118">
        <v>330</v>
      </c>
      <c r="U24" s="76">
        <f t="shared" si="7"/>
        <v>0.52</v>
      </c>
      <c r="V24" s="76">
        <f t="shared" si="8"/>
        <v>0.99</v>
      </c>
      <c r="W24" s="114"/>
      <c r="X24" s="115"/>
      <c r="Y24" s="115"/>
      <c r="Z24" s="115"/>
      <c r="AA24" s="115"/>
    </row>
    <row r="25" spans="1:27" ht="14.45" customHeight="1" x14ac:dyDescent="0.2">
      <c r="A25" s="12">
        <v>17</v>
      </c>
      <c r="B25" s="108" t="s">
        <v>290</v>
      </c>
      <c r="C25" s="118">
        <v>3405</v>
      </c>
      <c r="D25" s="118">
        <v>3436</v>
      </c>
      <c r="E25" s="118">
        <v>62</v>
      </c>
      <c r="F25" s="118">
        <v>70</v>
      </c>
      <c r="G25" s="76">
        <f t="shared" si="0"/>
        <v>1.82</v>
      </c>
      <c r="H25" s="76">
        <f t="shared" si="1"/>
        <v>2.04</v>
      </c>
      <c r="I25" s="118">
        <v>6</v>
      </c>
      <c r="J25" s="118">
        <v>2</v>
      </c>
      <c r="K25" s="76">
        <f t="shared" si="2"/>
        <v>0.1762114537444934</v>
      </c>
      <c r="L25" s="76">
        <f t="shared" si="3"/>
        <v>5.8207217694994179E-2</v>
      </c>
      <c r="M25" s="71">
        <v>68</v>
      </c>
      <c r="N25" s="71">
        <f t="shared" si="4"/>
        <v>72</v>
      </c>
      <c r="O25" s="76">
        <f t="shared" si="5"/>
        <v>1.997063142437592</v>
      </c>
      <c r="P25" s="76">
        <f t="shared" si="6"/>
        <v>2.0954598370197903</v>
      </c>
      <c r="Q25" s="118">
        <v>20663</v>
      </c>
      <c r="R25" s="118">
        <v>11965</v>
      </c>
      <c r="S25" s="118">
        <v>121</v>
      </c>
      <c r="T25" s="118">
        <v>72</v>
      </c>
      <c r="U25" s="76">
        <f t="shared" si="7"/>
        <v>0.59</v>
      </c>
      <c r="V25" s="76">
        <f t="shared" si="8"/>
        <v>0.6</v>
      </c>
      <c r="W25" s="114"/>
      <c r="X25" s="115"/>
      <c r="Y25" s="115"/>
      <c r="Z25" s="115"/>
      <c r="AA25" s="115"/>
    </row>
    <row r="26" spans="1:27" ht="14.45" customHeight="1" x14ac:dyDescent="0.2">
      <c r="A26" s="12">
        <v>18</v>
      </c>
      <c r="B26" s="108" t="s">
        <v>291</v>
      </c>
      <c r="C26" s="118">
        <v>4118</v>
      </c>
      <c r="D26" s="118">
        <v>3987</v>
      </c>
      <c r="E26" s="118">
        <v>88</v>
      </c>
      <c r="F26" s="118">
        <v>70</v>
      </c>
      <c r="G26" s="76">
        <f t="shared" si="0"/>
        <v>2.14</v>
      </c>
      <c r="H26" s="76">
        <f t="shared" si="1"/>
        <v>1.76</v>
      </c>
      <c r="I26" s="118">
        <v>8</v>
      </c>
      <c r="J26" s="118">
        <v>6</v>
      </c>
      <c r="K26" s="76">
        <f t="shared" si="2"/>
        <v>0.19426906265177268</v>
      </c>
      <c r="L26" s="76">
        <f t="shared" si="3"/>
        <v>0.15048908954100826</v>
      </c>
      <c r="M26" s="71">
        <v>96</v>
      </c>
      <c r="N26" s="71">
        <f t="shared" si="4"/>
        <v>76</v>
      </c>
      <c r="O26" s="76">
        <f t="shared" si="5"/>
        <v>2.3312287518212722</v>
      </c>
      <c r="P26" s="76">
        <f t="shared" si="6"/>
        <v>1.9061951341861048</v>
      </c>
      <c r="Q26" s="118">
        <v>36865</v>
      </c>
      <c r="R26" s="118">
        <v>21888</v>
      </c>
      <c r="S26" s="118">
        <v>119</v>
      </c>
      <c r="T26" s="118">
        <v>126</v>
      </c>
      <c r="U26" s="76">
        <f t="shared" si="7"/>
        <v>0.32</v>
      </c>
      <c r="V26" s="76">
        <f t="shared" si="8"/>
        <v>0.57999999999999996</v>
      </c>
      <c r="W26" s="114"/>
      <c r="X26" s="115"/>
      <c r="Y26" s="115"/>
      <c r="Z26" s="115"/>
      <c r="AA26" s="115"/>
    </row>
    <row r="27" spans="1:27" ht="14.45" customHeight="1" x14ac:dyDescent="0.2">
      <c r="A27" s="12">
        <v>19</v>
      </c>
      <c r="B27" s="108" t="s">
        <v>292</v>
      </c>
      <c r="C27" s="118">
        <v>2380</v>
      </c>
      <c r="D27" s="118">
        <v>2505</v>
      </c>
      <c r="E27" s="118">
        <v>35</v>
      </c>
      <c r="F27" s="118">
        <v>44</v>
      </c>
      <c r="G27" s="76">
        <f t="shared" si="0"/>
        <v>1.47</v>
      </c>
      <c r="H27" s="76">
        <f t="shared" si="1"/>
        <v>1.76</v>
      </c>
      <c r="I27" s="118">
        <v>2</v>
      </c>
      <c r="J27" s="118">
        <v>3</v>
      </c>
      <c r="K27" s="76">
        <f t="shared" si="2"/>
        <v>8.4033613445378158E-2</v>
      </c>
      <c r="L27" s="76">
        <f t="shared" si="3"/>
        <v>0.11976047904191617</v>
      </c>
      <c r="M27" s="71">
        <v>37</v>
      </c>
      <c r="N27" s="71">
        <f t="shared" si="4"/>
        <v>47</v>
      </c>
      <c r="O27" s="76">
        <f t="shared" si="5"/>
        <v>1.5546218487394958</v>
      </c>
      <c r="P27" s="76">
        <f t="shared" si="6"/>
        <v>1.87624750499002</v>
      </c>
      <c r="Q27" s="118">
        <v>25194</v>
      </c>
      <c r="R27" s="118">
        <v>14852</v>
      </c>
      <c r="S27" s="118">
        <v>50</v>
      </c>
      <c r="T27" s="118">
        <v>81</v>
      </c>
      <c r="U27" s="76">
        <f t="shared" si="7"/>
        <v>0.2</v>
      </c>
      <c r="V27" s="76">
        <f t="shared" si="8"/>
        <v>0.55000000000000004</v>
      </c>
      <c r="W27" s="114"/>
      <c r="X27" s="115"/>
      <c r="Y27" s="115"/>
      <c r="Z27" s="115"/>
      <c r="AA27" s="115"/>
    </row>
    <row r="28" spans="1:27" ht="14.45" customHeight="1" x14ac:dyDescent="0.2">
      <c r="A28" s="12">
        <v>20</v>
      </c>
      <c r="B28" s="108" t="s">
        <v>293</v>
      </c>
      <c r="C28" s="118">
        <v>10179</v>
      </c>
      <c r="D28" s="118">
        <v>12489</v>
      </c>
      <c r="E28" s="118">
        <v>283</v>
      </c>
      <c r="F28" s="118">
        <v>242</v>
      </c>
      <c r="G28" s="76">
        <f t="shared" si="0"/>
        <v>2.78</v>
      </c>
      <c r="H28" s="76">
        <f t="shared" si="1"/>
        <v>1.94</v>
      </c>
      <c r="I28" s="118">
        <v>19</v>
      </c>
      <c r="J28" s="118">
        <v>26</v>
      </c>
      <c r="K28" s="76">
        <f t="shared" si="2"/>
        <v>0.18665880734846252</v>
      </c>
      <c r="L28" s="76">
        <f t="shared" si="3"/>
        <v>0.20818320121707101</v>
      </c>
      <c r="M28" s="71">
        <v>302</v>
      </c>
      <c r="N28" s="71">
        <f t="shared" si="4"/>
        <v>268</v>
      </c>
      <c r="O28" s="76">
        <f t="shared" si="5"/>
        <v>2.9668926220650356</v>
      </c>
      <c r="P28" s="76">
        <f t="shared" si="6"/>
        <v>2.1458883817759631</v>
      </c>
      <c r="Q28" s="118">
        <v>81264</v>
      </c>
      <c r="R28" s="118">
        <v>47085</v>
      </c>
      <c r="S28" s="118">
        <v>436</v>
      </c>
      <c r="T28" s="118">
        <v>390</v>
      </c>
      <c r="U28" s="76">
        <f t="shared" si="7"/>
        <v>0.54</v>
      </c>
      <c r="V28" s="76">
        <f t="shared" si="8"/>
        <v>0.83</v>
      </c>
      <c r="W28" s="114"/>
      <c r="X28" s="115"/>
      <c r="Y28" s="115"/>
      <c r="Z28" s="115"/>
      <c r="AA28" s="115"/>
    </row>
    <row r="29" spans="1:27" ht="14.45" customHeight="1" x14ac:dyDescent="0.2">
      <c r="A29" s="12">
        <v>21</v>
      </c>
      <c r="B29" s="108" t="s">
        <v>294</v>
      </c>
      <c r="C29" s="118">
        <v>3882</v>
      </c>
      <c r="D29" s="118">
        <v>4456</v>
      </c>
      <c r="E29" s="118">
        <v>167</v>
      </c>
      <c r="F29" s="118">
        <v>106</v>
      </c>
      <c r="G29" s="76">
        <f t="shared" si="0"/>
        <v>4.3</v>
      </c>
      <c r="H29" s="76">
        <f t="shared" si="1"/>
        <v>2.38</v>
      </c>
      <c r="I29" s="118">
        <v>17</v>
      </c>
      <c r="J29" s="118">
        <v>22</v>
      </c>
      <c r="K29" s="76">
        <f t="shared" si="2"/>
        <v>0.43791859866048427</v>
      </c>
      <c r="L29" s="76">
        <f t="shared" si="3"/>
        <v>0.49371633752244165</v>
      </c>
      <c r="M29" s="71">
        <v>184</v>
      </c>
      <c r="N29" s="71">
        <f t="shared" si="4"/>
        <v>128</v>
      </c>
      <c r="O29" s="76">
        <f t="shared" si="5"/>
        <v>4.7398248325605357</v>
      </c>
      <c r="P29" s="76">
        <f t="shared" si="6"/>
        <v>2.8725314183123878</v>
      </c>
      <c r="Q29" s="118">
        <v>34763</v>
      </c>
      <c r="R29" s="118">
        <v>19016</v>
      </c>
      <c r="S29" s="118">
        <v>117</v>
      </c>
      <c r="T29" s="118">
        <v>115</v>
      </c>
      <c r="U29" s="76">
        <f t="shared" si="7"/>
        <v>0.34</v>
      </c>
      <c r="V29" s="76">
        <f t="shared" si="8"/>
        <v>0.6</v>
      </c>
      <c r="W29" s="114"/>
      <c r="X29" s="115"/>
      <c r="Y29" s="115"/>
      <c r="Z29" s="115"/>
      <c r="AA29" s="115"/>
    </row>
    <row r="30" spans="1:27" ht="14.45" customHeight="1" x14ac:dyDescent="0.2">
      <c r="A30" s="12">
        <v>22</v>
      </c>
      <c r="B30" s="108" t="s">
        <v>295</v>
      </c>
      <c r="C30" s="118">
        <v>3694</v>
      </c>
      <c r="D30" s="118">
        <v>3712</v>
      </c>
      <c r="E30" s="118">
        <v>74</v>
      </c>
      <c r="F30" s="118">
        <v>36</v>
      </c>
      <c r="G30" s="76">
        <f t="shared" si="0"/>
        <v>2</v>
      </c>
      <c r="H30" s="76">
        <f t="shared" si="1"/>
        <v>0.97</v>
      </c>
      <c r="I30" s="118">
        <v>4</v>
      </c>
      <c r="J30" s="118">
        <v>1</v>
      </c>
      <c r="K30" s="76">
        <f t="shared" si="2"/>
        <v>0.10828370330265295</v>
      </c>
      <c r="L30" s="76">
        <f t="shared" si="3"/>
        <v>2.6939655172413791E-2</v>
      </c>
      <c r="M30" s="71">
        <v>78</v>
      </c>
      <c r="N30" s="71">
        <f t="shared" si="4"/>
        <v>37</v>
      </c>
      <c r="O30" s="76">
        <f t="shared" si="5"/>
        <v>2.1115322144017323</v>
      </c>
      <c r="P30" s="76">
        <f t="shared" si="6"/>
        <v>0.99676724137931039</v>
      </c>
      <c r="Q30" s="118">
        <v>32113</v>
      </c>
      <c r="R30" s="118">
        <v>23574</v>
      </c>
      <c r="S30" s="118">
        <v>140</v>
      </c>
      <c r="T30" s="118">
        <v>129</v>
      </c>
      <c r="U30" s="76">
        <f t="shared" si="7"/>
        <v>0.44</v>
      </c>
      <c r="V30" s="76">
        <f t="shared" si="8"/>
        <v>0.55000000000000004</v>
      </c>
      <c r="W30" s="114"/>
      <c r="X30" s="115"/>
      <c r="Y30" s="115"/>
      <c r="Z30" s="115"/>
      <c r="AA30" s="115"/>
    </row>
    <row r="31" spans="1:27" ht="14.45" customHeight="1" x14ac:dyDescent="0.2">
      <c r="A31" s="12">
        <v>23</v>
      </c>
      <c r="B31" s="108" t="s">
        <v>296</v>
      </c>
      <c r="C31" s="118">
        <v>4094</v>
      </c>
      <c r="D31" s="118">
        <v>4155</v>
      </c>
      <c r="E31" s="118">
        <v>31</v>
      </c>
      <c r="F31" s="118">
        <v>41</v>
      </c>
      <c r="G31" s="76">
        <f t="shared" si="0"/>
        <v>0.76</v>
      </c>
      <c r="H31" s="76">
        <f t="shared" si="1"/>
        <v>0.99</v>
      </c>
      <c r="I31" s="118">
        <v>2</v>
      </c>
      <c r="J31" s="118">
        <v>5</v>
      </c>
      <c r="K31" s="76">
        <f t="shared" si="2"/>
        <v>4.8851978505129456E-2</v>
      </c>
      <c r="L31" s="76">
        <f t="shared" si="3"/>
        <v>0.12033694344163659</v>
      </c>
      <c r="M31" s="71">
        <v>89</v>
      </c>
      <c r="N31" s="71">
        <f t="shared" si="4"/>
        <v>46</v>
      </c>
      <c r="O31" s="76">
        <f t="shared" si="5"/>
        <v>2.1739130434782608</v>
      </c>
      <c r="P31" s="76">
        <f t="shared" si="6"/>
        <v>1.1070998796630565</v>
      </c>
      <c r="Q31" s="118">
        <v>25808</v>
      </c>
      <c r="R31" s="118">
        <v>15648</v>
      </c>
      <c r="S31" s="118">
        <v>126</v>
      </c>
      <c r="T31" s="118">
        <v>89</v>
      </c>
      <c r="U31" s="76">
        <f t="shared" si="7"/>
        <v>0.49</v>
      </c>
      <c r="V31" s="76">
        <f t="shared" si="8"/>
        <v>0.56999999999999995</v>
      </c>
      <c r="W31" s="114"/>
      <c r="X31" s="115"/>
      <c r="Y31" s="115"/>
      <c r="Z31" s="115"/>
      <c r="AA31" s="115"/>
    </row>
    <row r="32" spans="1:27" ht="14.45" customHeight="1" x14ac:dyDescent="0.2">
      <c r="A32" s="12">
        <v>24</v>
      </c>
      <c r="B32" s="108" t="s">
        <v>297</v>
      </c>
      <c r="C32" s="118">
        <v>1938</v>
      </c>
      <c r="D32" s="118">
        <v>2010</v>
      </c>
      <c r="E32" s="118">
        <v>20</v>
      </c>
      <c r="F32" s="118">
        <v>31</v>
      </c>
      <c r="G32" s="76">
        <f t="shared" si="0"/>
        <v>1.03</v>
      </c>
      <c r="H32" s="76">
        <f t="shared" si="1"/>
        <v>1.54</v>
      </c>
      <c r="I32" s="118">
        <v>6</v>
      </c>
      <c r="J32" s="118">
        <v>3</v>
      </c>
      <c r="K32" s="76">
        <f t="shared" si="2"/>
        <v>0.30959752321981426</v>
      </c>
      <c r="L32" s="76">
        <f t="shared" si="3"/>
        <v>0.1492537313432836</v>
      </c>
      <c r="M32" s="71">
        <v>26</v>
      </c>
      <c r="N32" s="71">
        <f t="shared" si="4"/>
        <v>34</v>
      </c>
      <c r="O32" s="76">
        <f t="shared" si="5"/>
        <v>1.3415892672858616</v>
      </c>
      <c r="P32" s="76">
        <f t="shared" si="6"/>
        <v>1.691542288557214</v>
      </c>
      <c r="Q32" s="118">
        <v>13451</v>
      </c>
      <c r="R32" s="118">
        <v>6927</v>
      </c>
      <c r="S32" s="118">
        <v>75</v>
      </c>
      <c r="T32" s="118">
        <v>61</v>
      </c>
      <c r="U32" s="76">
        <f t="shared" si="7"/>
        <v>0.56000000000000005</v>
      </c>
      <c r="V32" s="76">
        <f t="shared" si="8"/>
        <v>0.88</v>
      </c>
      <c r="W32" s="114"/>
      <c r="X32" s="115"/>
      <c r="Y32" s="115"/>
      <c r="Z32" s="115"/>
      <c r="AA32" s="115"/>
    </row>
    <row r="33" spans="1:27" ht="14.45" customHeight="1" x14ac:dyDescent="0.2">
      <c r="A33" s="12">
        <v>25</v>
      </c>
      <c r="B33" s="108" t="s">
        <v>298</v>
      </c>
      <c r="C33" s="118">
        <v>2811</v>
      </c>
      <c r="D33" s="118">
        <v>3084</v>
      </c>
      <c r="E33" s="118">
        <v>47</v>
      </c>
      <c r="F33" s="118">
        <v>60</v>
      </c>
      <c r="G33" s="76">
        <f t="shared" si="0"/>
        <v>1.67</v>
      </c>
      <c r="H33" s="76">
        <f t="shared" si="1"/>
        <v>1.95</v>
      </c>
      <c r="I33" s="118">
        <v>5</v>
      </c>
      <c r="J33" s="118">
        <v>3</v>
      </c>
      <c r="K33" s="76">
        <f t="shared" si="2"/>
        <v>0.17787264318747778</v>
      </c>
      <c r="L33" s="76">
        <f t="shared" si="3"/>
        <v>9.727626459143969E-2</v>
      </c>
      <c r="M33" s="71">
        <v>52</v>
      </c>
      <c r="N33" s="71">
        <f t="shared" si="4"/>
        <v>63</v>
      </c>
      <c r="O33" s="76">
        <f t="shared" si="5"/>
        <v>1.8498754891497686</v>
      </c>
      <c r="P33" s="76">
        <f t="shared" si="6"/>
        <v>2.0428015564202333</v>
      </c>
      <c r="Q33" s="118">
        <v>23958</v>
      </c>
      <c r="R33" s="118">
        <v>13129</v>
      </c>
      <c r="S33" s="118">
        <v>66</v>
      </c>
      <c r="T33" s="118">
        <v>67</v>
      </c>
      <c r="U33" s="76">
        <f t="shared" si="7"/>
        <v>0.28000000000000003</v>
      </c>
      <c r="V33" s="76">
        <f t="shared" si="8"/>
        <v>0.51</v>
      </c>
      <c r="W33" s="114"/>
      <c r="X33" s="115"/>
      <c r="Y33" s="115"/>
      <c r="Z33" s="115"/>
      <c r="AA33" s="115"/>
    </row>
    <row r="34" spans="1:27" ht="14.45" customHeight="1" x14ac:dyDescent="0.2">
      <c r="A34" s="12">
        <v>26</v>
      </c>
      <c r="B34" s="108" t="s">
        <v>99</v>
      </c>
      <c r="C34" s="118">
        <v>7938</v>
      </c>
      <c r="D34" s="118">
        <v>8425</v>
      </c>
      <c r="E34" s="118">
        <v>243</v>
      </c>
      <c r="F34" s="118">
        <v>154</v>
      </c>
      <c r="G34" s="76">
        <f t="shared" si="0"/>
        <v>3.06</v>
      </c>
      <c r="H34" s="76">
        <f t="shared" si="1"/>
        <v>1.83</v>
      </c>
      <c r="I34" s="118">
        <v>18</v>
      </c>
      <c r="J34" s="118">
        <v>9</v>
      </c>
      <c r="K34" s="76">
        <f t="shared" si="2"/>
        <v>0.22675736961451248</v>
      </c>
      <c r="L34" s="76">
        <f t="shared" si="3"/>
        <v>0.10682492581602374</v>
      </c>
      <c r="M34" s="71">
        <v>507</v>
      </c>
      <c r="N34" s="71">
        <f t="shared" si="4"/>
        <v>163</v>
      </c>
      <c r="O34" s="76">
        <f t="shared" si="5"/>
        <v>6.3869992441421015</v>
      </c>
      <c r="P34" s="76">
        <f t="shared" si="6"/>
        <v>1.9347181008902079</v>
      </c>
      <c r="Q34" s="118">
        <v>150591</v>
      </c>
      <c r="R34" s="118">
        <v>111599</v>
      </c>
      <c r="S34" s="118">
        <v>1406</v>
      </c>
      <c r="T34" s="118">
        <v>1363</v>
      </c>
      <c r="U34" s="76">
        <f t="shared" si="7"/>
        <v>0.93</v>
      </c>
      <c r="V34" s="76">
        <f t="shared" si="8"/>
        <v>1.22</v>
      </c>
      <c r="W34" s="114"/>
      <c r="X34" s="115"/>
      <c r="Y34" s="115"/>
      <c r="Z34" s="115"/>
      <c r="AA34" s="115"/>
    </row>
    <row r="35" spans="1:27" ht="14.45" customHeight="1" x14ac:dyDescent="0.2">
      <c r="A35" s="12">
        <v>27</v>
      </c>
      <c r="B35" s="108" t="s">
        <v>100</v>
      </c>
      <c r="C35" s="19"/>
      <c r="D35" s="19"/>
      <c r="E35" s="19"/>
      <c r="F35" s="19"/>
      <c r="G35" s="76"/>
      <c r="H35" s="76"/>
      <c r="I35" s="19"/>
      <c r="J35" s="19"/>
      <c r="K35" s="76"/>
      <c r="L35" s="76"/>
      <c r="M35" s="71"/>
      <c r="N35" s="71"/>
      <c r="O35" s="76"/>
      <c r="P35" s="76"/>
      <c r="Q35" s="19"/>
      <c r="R35" s="19"/>
      <c r="S35" s="19"/>
      <c r="T35" s="19"/>
      <c r="U35" s="76"/>
      <c r="V35" s="76"/>
      <c r="W35" s="114"/>
      <c r="X35" s="115"/>
      <c r="Y35" s="115"/>
      <c r="Z35" s="115"/>
      <c r="AA35" s="115"/>
    </row>
    <row r="36" spans="1:27" ht="14.45" customHeight="1" x14ac:dyDescent="0.2">
      <c r="A36" s="68"/>
      <c r="B36" s="109" t="s">
        <v>37</v>
      </c>
      <c r="C36" s="266">
        <f>SUM(C9:C35)</f>
        <v>123178</v>
      </c>
      <c r="D36" s="266">
        <f>SUM(D9:D35)</f>
        <v>131253</v>
      </c>
      <c r="E36" s="266">
        <f>SUM(E9:E35)</f>
        <v>3049</v>
      </c>
      <c r="F36" s="266">
        <f>SUM(F9:F35)</f>
        <v>2496</v>
      </c>
      <c r="G36" s="84">
        <f>IF(C36=0,0,ROUND(SUM(E36*100/C36),2))</f>
        <v>2.48</v>
      </c>
      <c r="H36" s="84">
        <f>IF(D36=0,0,ROUND(SUM(F36*100/D36),2))</f>
        <v>1.9</v>
      </c>
      <c r="I36" s="266">
        <f>SUM(I9:I35)</f>
        <v>299</v>
      </c>
      <c r="J36" s="266">
        <f>SUM(J9:J35)</f>
        <v>286</v>
      </c>
      <c r="K36" s="84">
        <f>IF(C36=0,0,I36/C36*100)</f>
        <v>0.24273815129325044</v>
      </c>
      <c r="L36" s="84">
        <f>IF(D36=0,0,J36/D36*100)</f>
        <v>0.21789978133833132</v>
      </c>
      <c r="M36" s="266">
        <f>SUM(M9:M35)</f>
        <v>3911</v>
      </c>
      <c r="N36" s="266">
        <f>SUM(N9:N35)</f>
        <v>2782</v>
      </c>
      <c r="O36" s="84">
        <f>IF(C36=0,0,M36/C36*100)</f>
        <v>3.1750799655782687</v>
      </c>
      <c r="P36" s="84">
        <f>IF(D36=0,0,N36/D36*100)</f>
        <v>2.1195706002910408</v>
      </c>
      <c r="Q36" s="266">
        <f>SUM(Q9:Q35)</f>
        <v>1074542</v>
      </c>
      <c r="R36" s="266">
        <f>SUM(R9:R35)</f>
        <v>702739</v>
      </c>
      <c r="S36" s="266">
        <f>SUM(S9:S35)</f>
        <v>7432</v>
      </c>
      <c r="T36" s="266">
        <f>SUM(T9:T35)</f>
        <v>5804</v>
      </c>
      <c r="U36" s="84">
        <f>IF(Q36=0,0,ROUND(SUM(S36*100/Q36),2))</f>
        <v>0.69</v>
      </c>
      <c r="V36" s="84">
        <f>IF(R36=0,0,ROUND(SUM(T36*100/R36),2))</f>
        <v>0.83</v>
      </c>
      <c r="W36" s="114"/>
      <c r="X36" s="115"/>
      <c r="Y36" s="115"/>
      <c r="Z36" s="115"/>
      <c r="AA36" s="115"/>
    </row>
    <row r="37" spans="1:27" ht="12.2" customHeight="1" x14ac:dyDescent="0.2">
      <c r="A37" s="2"/>
      <c r="B37" s="2"/>
      <c r="C37" s="2"/>
      <c r="D37" s="2"/>
      <c r="E37" s="2"/>
      <c r="F37" s="2"/>
      <c r="G37" s="2"/>
      <c r="H37" s="2"/>
      <c r="I37" s="110"/>
      <c r="J37" s="2"/>
      <c r="K37" s="2"/>
      <c r="L37" s="2"/>
      <c r="M37" s="110"/>
      <c r="N37" s="119"/>
      <c r="O37" s="2"/>
      <c r="P37" s="2"/>
      <c r="Q37" s="120"/>
      <c r="R37" s="120"/>
      <c r="S37" s="120"/>
      <c r="T37" s="120"/>
      <c r="U37" s="120"/>
      <c r="V37" s="120"/>
      <c r="W37" s="115"/>
      <c r="X37" s="115"/>
      <c r="Y37" s="115"/>
      <c r="Z37" s="115"/>
      <c r="AA37" s="115"/>
    </row>
    <row r="38" spans="1:27" ht="12.2" customHeight="1" x14ac:dyDescent="0.2">
      <c r="B38" s="22" t="s">
        <v>310</v>
      </c>
      <c r="M38" s="22"/>
      <c r="N38" s="22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</row>
    <row r="39" spans="1:27" ht="12.2" customHeight="1" x14ac:dyDescent="0.2">
      <c r="M39" s="22"/>
      <c r="N39" s="22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</row>
    <row r="40" spans="1:27" ht="12.2" customHeight="1" x14ac:dyDescent="0.2"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</row>
    <row r="41" spans="1:27" ht="12.2" customHeight="1" x14ac:dyDescent="0.2"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ht="12.2" customHeight="1" x14ac:dyDescent="0.2"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ht="12.2" customHeight="1" x14ac:dyDescent="0.2"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ht="12.2" customHeight="1" x14ac:dyDescent="0.2"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</row>
    <row r="45" spans="1:27" ht="12.2" customHeight="1" x14ac:dyDescent="0.2"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ht="12.2" customHeight="1" x14ac:dyDescent="0.2"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ht="12.2" customHeight="1" x14ac:dyDescent="0.2"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ht="12.2" customHeight="1" x14ac:dyDescent="0.2"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7:27" ht="12.2" customHeight="1" x14ac:dyDescent="0.2"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7:27" ht="12.2" customHeight="1" x14ac:dyDescent="0.2"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</row>
    <row r="51" spans="17:27" ht="12.2" customHeight="1" x14ac:dyDescent="0.2"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</row>
    <row r="52" spans="17:27" ht="12.2" customHeight="1" x14ac:dyDescent="0.2"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7:27" ht="12.2" customHeight="1" x14ac:dyDescent="0.2"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7:27" ht="12.2" customHeight="1" x14ac:dyDescent="0.2"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7:27" ht="12.2" customHeight="1" x14ac:dyDescent="0.2"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7:27" ht="12.2" customHeight="1" x14ac:dyDescent="0.2"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7:27" ht="12.2" customHeight="1" x14ac:dyDescent="0.2"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7:27" ht="12.2" customHeight="1" x14ac:dyDescent="0.2"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7:27" ht="12.2" customHeight="1" x14ac:dyDescent="0.2"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7:27" ht="12.2" customHeight="1" x14ac:dyDescent="0.2"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7:27" ht="12.2" customHeight="1" x14ac:dyDescent="0.2"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7:27" ht="12.2" customHeight="1" x14ac:dyDescent="0.2"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7:27" ht="12.2" customHeight="1" x14ac:dyDescent="0.2"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7:27" ht="12.2" customHeight="1" x14ac:dyDescent="0.2"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7:27" ht="12.2" customHeight="1" x14ac:dyDescent="0.2"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7:27" ht="12.2" customHeight="1" x14ac:dyDescent="0.2"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7:27" ht="12.2" customHeight="1" x14ac:dyDescent="0.2"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7:27" ht="12.2" customHeight="1" x14ac:dyDescent="0.2"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7:27" ht="12.2" customHeight="1" x14ac:dyDescent="0.2"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7:27" ht="12.2" customHeight="1" x14ac:dyDescent="0.2"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7:27" ht="12.2" customHeight="1" x14ac:dyDescent="0.2"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7:27" ht="12.2" customHeight="1" x14ac:dyDescent="0.2"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7:27" ht="12.2" customHeight="1" x14ac:dyDescent="0.2"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7:27" ht="12.2" customHeight="1" x14ac:dyDescent="0.2"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7:27" ht="12.2" customHeight="1" x14ac:dyDescent="0.2"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7:27" ht="12.2" customHeight="1" x14ac:dyDescent="0.2"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7:27" ht="12.2" customHeight="1" x14ac:dyDescent="0.2"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7:27" ht="12.2" customHeight="1" x14ac:dyDescent="0.2"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7:27" ht="12.2" customHeight="1" x14ac:dyDescent="0.2"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7:27" ht="12.2" customHeight="1" x14ac:dyDescent="0.2"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7:27" ht="12.2" customHeight="1" x14ac:dyDescent="0.2"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7:27" ht="12.2" customHeight="1" x14ac:dyDescent="0.2"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7:27" ht="12.2" customHeight="1" x14ac:dyDescent="0.2"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7:27" ht="12.2" customHeight="1" x14ac:dyDescent="0.2"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7:27" ht="12.2" customHeight="1" x14ac:dyDescent="0.2"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7:27" ht="12.2" customHeight="1" x14ac:dyDescent="0.2"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7:27" ht="12.2" customHeight="1" x14ac:dyDescent="0.2"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7:27" ht="12.2" customHeight="1" x14ac:dyDescent="0.2"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7:27" ht="12.2" customHeight="1" x14ac:dyDescent="0.2"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7:27" ht="12.2" customHeight="1" x14ac:dyDescent="0.2"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7:27" ht="12.2" customHeight="1" x14ac:dyDescent="0.2"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7:27" ht="12.2" customHeight="1" x14ac:dyDescent="0.2"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7:27" ht="12.2" customHeight="1" x14ac:dyDescent="0.2"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7:27" ht="12.2" customHeight="1" x14ac:dyDescent="0.2"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7:27" ht="12.2" customHeight="1" x14ac:dyDescent="0.2"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7:27" ht="12.2" customHeight="1" x14ac:dyDescent="0.2"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7:27" ht="12.2" customHeight="1" x14ac:dyDescent="0.2"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7:27" ht="12.2" customHeight="1" x14ac:dyDescent="0.2"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7:27" ht="12.2" customHeight="1" x14ac:dyDescent="0.2"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7:27" ht="12.2" customHeight="1" x14ac:dyDescent="0.2"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7:27" ht="12.2" customHeight="1" x14ac:dyDescent="0.2"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7:27" ht="12.2" customHeight="1" x14ac:dyDescent="0.2"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7:27" ht="12.2" customHeight="1" x14ac:dyDescent="0.2"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7:27" ht="12.2" customHeight="1" x14ac:dyDescent="0.2"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7:27" ht="12.2" customHeight="1" x14ac:dyDescent="0.2"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7:27" ht="12.2" customHeight="1" x14ac:dyDescent="0.2"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7:27" ht="12.2" customHeight="1" x14ac:dyDescent="0.2"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7:27" ht="12.2" customHeight="1" x14ac:dyDescent="0.2"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7:27" ht="12.2" customHeight="1" x14ac:dyDescent="0.2"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7:27" ht="12.2" customHeight="1" x14ac:dyDescent="0.2"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7:27" ht="12.2" customHeight="1" x14ac:dyDescent="0.2"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7:27" ht="12.2" customHeight="1" x14ac:dyDescent="0.2"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7:27" ht="12.2" customHeight="1" x14ac:dyDescent="0.2"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7:27" ht="12.2" customHeight="1" x14ac:dyDescent="0.2"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7:27" ht="12.2" customHeight="1" x14ac:dyDescent="0.2"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7:27" ht="12.2" customHeight="1" x14ac:dyDescent="0.2"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7:27" ht="12.2" customHeight="1" x14ac:dyDescent="0.2"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7:27" ht="12.2" customHeight="1" x14ac:dyDescent="0.2"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7:27" ht="12.2" customHeight="1" x14ac:dyDescent="0.2"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7:27" ht="12.2" customHeight="1" x14ac:dyDescent="0.2"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7:27" ht="12.2" customHeight="1" x14ac:dyDescent="0.2"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7:27" ht="12.2" customHeight="1" x14ac:dyDescent="0.2"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7:27" ht="12.2" customHeight="1" x14ac:dyDescent="0.2"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7:27" ht="12.2" customHeight="1" x14ac:dyDescent="0.2"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7:27" ht="12.2" customHeight="1" x14ac:dyDescent="0.2"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  <row r="126" spans="17:27" ht="12.2" customHeight="1" x14ac:dyDescent="0.2"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</row>
    <row r="127" spans="17:27" ht="12.2" customHeight="1" x14ac:dyDescent="0.2"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</row>
    <row r="128" spans="17:27" ht="12.2" customHeight="1" x14ac:dyDescent="0.2"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</row>
    <row r="129" spans="17:27" ht="12.2" customHeight="1" x14ac:dyDescent="0.2"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</row>
    <row r="130" spans="17:27" ht="12.2" customHeight="1" x14ac:dyDescent="0.2"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</row>
    <row r="131" spans="17:27" ht="12.2" customHeight="1" x14ac:dyDescent="0.2"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</row>
    <row r="132" spans="17:27" ht="12.2" customHeight="1" x14ac:dyDescent="0.2"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</row>
    <row r="133" spans="17:27" ht="12.2" customHeight="1" x14ac:dyDescent="0.2"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</row>
    <row r="134" spans="17:27" ht="12.2" customHeight="1" x14ac:dyDescent="0.2"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</row>
    <row r="135" spans="17:27" ht="12.2" customHeight="1" x14ac:dyDescent="0.2"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</row>
    <row r="136" spans="17:27" ht="12.2" customHeight="1" x14ac:dyDescent="0.2"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</row>
    <row r="137" spans="17:27" ht="12.2" customHeight="1" x14ac:dyDescent="0.2"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</row>
    <row r="138" spans="17:27" ht="12.2" customHeight="1" x14ac:dyDescent="0.2"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</row>
    <row r="139" spans="17:27" ht="12.2" customHeight="1" x14ac:dyDescent="0.2"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</row>
    <row r="140" spans="17:27" ht="12.2" customHeight="1" x14ac:dyDescent="0.2"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</row>
    <row r="141" spans="17:27" ht="12.2" customHeight="1" x14ac:dyDescent="0.2"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</row>
    <row r="142" spans="17:27" ht="12.2" customHeight="1" x14ac:dyDescent="0.2"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</row>
    <row r="143" spans="17:27" ht="12.2" customHeight="1" x14ac:dyDescent="0.2"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</row>
    <row r="144" spans="17:27" ht="12.2" customHeight="1" x14ac:dyDescent="0.2"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</row>
    <row r="145" spans="17:27" ht="12.2" customHeight="1" x14ac:dyDescent="0.2"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</row>
    <row r="146" spans="17:27" ht="12.2" customHeight="1" x14ac:dyDescent="0.2"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</row>
    <row r="147" spans="17:27" ht="12.2" customHeight="1" x14ac:dyDescent="0.2"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</row>
    <row r="148" spans="17:27" ht="12.2" customHeight="1" x14ac:dyDescent="0.2"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</row>
    <row r="149" spans="17:27" ht="12.2" customHeight="1" x14ac:dyDescent="0.2"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</row>
    <row r="150" spans="17:27" ht="12.2" customHeight="1" x14ac:dyDescent="0.2"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</row>
    <row r="151" spans="17:27" ht="12.2" customHeight="1" x14ac:dyDescent="0.2"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</row>
    <row r="152" spans="17:27" ht="12.2" customHeight="1" x14ac:dyDescent="0.2"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</row>
    <row r="153" spans="17:27" ht="12.2" customHeight="1" x14ac:dyDescent="0.2"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</row>
    <row r="154" spans="17:27" ht="12.2" customHeight="1" x14ac:dyDescent="0.2"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</row>
    <row r="155" spans="17:27" ht="12.2" customHeight="1" x14ac:dyDescent="0.2"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</row>
    <row r="156" spans="17:27" ht="12.2" customHeight="1" x14ac:dyDescent="0.2"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</row>
    <row r="157" spans="17:27" ht="12.2" customHeight="1" x14ac:dyDescent="0.2"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</row>
    <row r="158" spans="17:27" ht="12.2" customHeight="1" x14ac:dyDescent="0.2"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</row>
    <row r="159" spans="17:27" ht="12.2" customHeight="1" x14ac:dyDescent="0.2"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</row>
    <row r="160" spans="17:27" ht="12.2" customHeight="1" x14ac:dyDescent="0.2"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</row>
    <row r="161" spans="17:27" ht="12.2" customHeight="1" x14ac:dyDescent="0.2"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</row>
    <row r="162" spans="17:27" ht="12.2" customHeight="1" x14ac:dyDescent="0.2"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</row>
    <row r="163" spans="17:27" ht="12.2" customHeight="1" x14ac:dyDescent="0.2"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</row>
    <row r="164" spans="17:27" ht="12.2" customHeight="1" x14ac:dyDescent="0.2"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</row>
    <row r="165" spans="17:27" ht="12.2" customHeight="1" x14ac:dyDescent="0.2"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</row>
    <row r="166" spans="17:27" ht="12.2" customHeight="1" x14ac:dyDescent="0.2"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</row>
    <row r="167" spans="17:27" ht="12.2" customHeight="1" x14ac:dyDescent="0.2"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</row>
    <row r="168" spans="17:27" ht="12.2" customHeight="1" x14ac:dyDescent="0.2"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</row>
    <row r="169" spans="17:27" ht="12.2" customHeight="1" x14ac:dyDescent="0.2"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</row>
    <row r="170" spans="17:27" ht="12.2" customHeight="1" x14ac:dyDescent="0.2"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</row>
    <row r="171" spans="17:27" ht="12.2" customHeight="1" x14ac:dyDescent="0.2"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</row>
    <row r="172" spans="17:27" ht="12.2" customHeight="1" x14ac:dyDescent="0.2"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</row>
    <row r="173" spans="17:27" ht="12.2" customHeight="1" x14ac:dyDescent="0.2"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</row>
    <row r="174" spans="17:27" ht="12.2" customHeight="1" x14ac:dyDescent="0.2"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</row>
    <row r="175" spans="17:27" ht="12.2" customHeight="1" x14ac:dyDescent="0.2"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</row>
    <row r="176" spans="17:27" ht="12.2" customHeight="1" x14ac:dyDescent="0.2"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</row>
    <row r="177" spans="17:27" ht="12.2" customHeight="1" x14ac:dyDescent="0.2"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</row>
    <row r="178" spans="17:27" ht="12.2" customHeight="1" x14ac:dyDescent="0.2"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</row>
    <row r="179" spans="17:27" ht="12.2" customHeight="1" x14ac:dyDescent="0.2"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</row>
    <row r="180" spans="17:27" ht="12.2" customHeight="1" x14ac:dyDescent="0.2"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</row>
    <row r="181" spans="17:27" ht="12.2" customHeight="1" x14ac:dyDescent="0.2"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</row>
    <row r="182" spans="17:27" ht="12.2" customHeight="1" x14ac:dyDescent="0.2"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</row>
    <row r="183" spans="17:27" ht="12.2" customHeight="1" x14ac:dyDescent="0.2"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</row>
    <row r="184" spans="17:27" ht="12.2" customHeight="1" x14ac:dyDescent="0.2"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</row>
    <row r="185" spans="17:27" ht="12.2" customHeight="1" x14ac:dyDescent="0.2"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</row>
    <row r="186" spans="17:27" ht="12.2" customHeight="1" x14ac:dyDescent="0.2"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</row>
    <row r="187" spans="17:27" ht="12.2" customHeight="1" x14ac:dyDescent="0.2"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</row>
    <row r="188" spans="17:27" ht="12.2" customHeight="1" x14ac:dyDescent="0.2"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</row>
    <row r="189" spans="17:27" ht="12.2" customHeight="1" x14ac:dyDescent="0.2"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</row>
    <row r="190" spans="17:27" ht="12.2" customHeight="1" x14ac:dyDescent="0.2"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</row>
    <row r="191" spans="17:27" ht="12.2" customHeight="1" x14ac:dyDescent="0.2"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</row>
    <row r="192" spans="17:27" ht="12.2" customHeight="1" x14ac:dyDescent="0.2"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</row>
    <row r="193" spans="17:27" ht="12.2" customHeight="1" x14ac:dyDescent="0.2"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</row>
    <row r="194" spans="17:27" ht="12.2" customHeight="1" x14ac:dyDescent="0.2"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</row>
    <row r="195" spans="17:27" ht="12.2" customHeight="1" x14ac:dyDescent="0.2"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</row>
    <row r="196" spans="17:27" ht="12.2" customHeight="1" x14ac:dyDescent="0.2"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</row>
    <row r="197" spans="17:27" ht="12.2" customHeight="1" x14ac:dyDescent="0.2"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</row>
    <row r="198" spans="17:27" ht="12.2" customHeight="1" x14ac:dyDescent="0.2"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</row>
    <row r="199" spans="17:27" ht="12.2" customHeight="1" x14ac:dyDescent="0.2"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</row>
    <row r="200" spans="17:27" ht="12.2" customHeight="1" x14ac:dyDescent="0.2"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</row>
    <row r="201" spans="17:27" ht="12.2" customHeight="1" x14ac:dyDescent="0.2"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</row>
    <row r="202" spans="17:27" ht="12.2" customHeight="1" x14ac:dyDescent="0.2"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</row>
    <row r="203" spans="17:27" ht="12.2" customHeight="1" x14ac:dyDescent="0.2"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</row>
    <row r="204" spans="17:27" ht="12.2" customHeight="1" x14ac:dyDescent="0.2"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</row>
    <row r="205" spans="17:27" ht="12.2" customHeight="1" x14ac:dyDescent="0.2"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</row>
    <row r="206" spans="17:27" ht="12.2" customHeight="1" x14ac:dyDescent="0.2"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</row>
    <row r="207" spans="17:27" ht="12.2" customHeight="1" x14ac:dyDescent="0.2"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</row>
    <row r="208" spans="17:27" ht="12.2" customHeight="1" x14ac:dyDescent="0.2"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</row>
    <row r="209" spans="17:27" ht="12.2" customHeight="1" x14ac:dyDescent="0.2"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</row>
    <row r="210" spans="17:27" ht="12.2" customHeight="1" x14ac:dyDescent="0.2"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</row>
    <row r="211" spans="17:27" ht="12.2" customHeight="1" x14ac:dyDescent="0.2"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</row>
    <row r="212" spans="17:27" ht="12.2" customHeight="1" x14ac:dyDescent="0.2"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</row>
    <row r="213" spans="17:27" ht="12.2" customHeight="1" x14ac:dyDescent="0.2"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</row>
    <row r="214" spans="17:27" ht="12.2" customHeight="1" x14ac:dyDescent="0.2"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</row>
    <row r="215" spans="17:27" ht="12.2" customHeight="1" x14ac:dyDescent="0.2"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</row>
    <row r="216" spans="17:27" ht="12.2" customHeight="1" x14ac:dyDescent="0.2"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</row>
    <row r="217" spans="17:27" ht="12.2" customHeight="1" x14ac:dyDescent="0.2"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</row>
    <row r="218" spans="17:27" ht="12.2" customHeight="1" x14ac:dyDescent="0.2"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</row>
    <row r="219" spans="17:27" ht="12.2" customHeight="1" x14ac:dyDescent="0.2"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</row>
    <row r="220" spans="17:27" ht="12.2" customHeight="1" x14ac:dyDescent="0.2"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</row>
    <row r="221" spans="17:27" ht="12.2" customHeight="1" x14ac:dyDescent="0.2"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</row>
    <row r="222" spans="17:27" ht="12.2" customHeight="1" x14ac:dyDescent="0.2"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</row>
    <row r="223" spans="17:27" ht="12.2" customHeight="1" x14ac:dyDescent="0.2"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</row>
    <row r="224" spans="17:27" ht="12.2" customHeight="1" x14ac:dyDescent="0.2"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</row>
    <row r="225" spans="17:27" ht="12.2" customHeight="1" x14ac:dyDescent="0.2"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</row>
    <row r="226" spans="17:27" ht="12.2" customHeight="1" x14ac:dyDescent="0.2"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</row>
    <row r="227" spans="17:27" ht="12.2" customHeight="1" x14ac:dyDescent="0.2"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</row>
    <row r="228" spans="17:27" ht="12.2" customHeight="1" x14ac:dyDescent="0.2"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</row>
    <row r="229" spans="17:27" ht="12.2" customHeight="1" x14ac:dyDescent="0.2"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</row>
    <row r="230" spans="17:27" ht="12.2" customHeight="1" x14ac:dyDescent="0.2"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</row>
    <row r="231" spans="17:27" ht="12.2" customHeight="1" x14ac:dyDescent="0.2"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</row>
    <row r="232" spans="17:27" ht="12.2" customHeight="1" x14ac:dyDescent="0.2"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</row>
    <row r="233" spans="17:27" ht="12.2" customHeight="1" x14ac:dyDescent="0.2"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</row>
    <row r="234" spans="17:27" ht="12.2" customHeight="1" x14ac:dyDescent="0.2"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</row>
    <row r="235" spans="17:27" ht="12.2" customHeight="1" x14ac:dyDescent="0.2"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</row>
    <row r="236" spans="17:27" ht="12.2" customHeight="1" x14ac:dyDescent="0.2"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</row>
    <row r="237" spans="17:27" ht="12.2" customHeight="1" x14ac:dyDescent="0.2"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</row>
    <row r="238" spans="17:27" ht="12.2" customHeight="1" x14ac:dyDescent="0.2"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</row>
    <row r="239" spans="17:27" ht="12.2" customHeight="1" x14ac:dyDescent="0.2"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</row>
    <row r="240" spans="17:27" ht="12.2" customHeight="1" x14ac:dyDescent="0.2"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</row>
    <row r="241" spans="17:27" ht="12.2" customHeight="1" x14ac:dyDescent="0.2"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</row>
    <row r="242" spans="17:27" ht="12.2" customHeight="1" x14ac:dyDescent="0.2"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</row>
    <row r="243" spans="17:27" ht="12.2" customHeight="1" x14ac:dyDescent="0.2"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</row>
    <row r="244" spans="17:27" ht="12.2" customHeight="1" x14ac:dyDescent="0.2"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</row>
    <row r="245" spans="17:27" ht="12.2" customHeight="1" x14ac:dyDescent="0.2"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</row>
    <row r="246" spans="17:27" ht="12.2" customHeight="1" x14ac:dyDescent="0.2"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</row>
    <row r="247" spans="17:27" ht="12.2" customHeight="1" x14ac:dyDescent="0.2"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</row>
    <row r="248" spans="17:27" ht="12.2" customHeight="1" x14ac:dyDescent="0.2"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</row>
    <row r="249" spans="17:27" ht="12.2" customHeight="1" x14ac:dyDescent="0.2"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</row>
    <row r="250" spans="17:27" ht="12.2" customHeight="1" x14ac:dyDescent="0.2"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</row>
    <row r="251" spans="17:27" ht="12.2" customHeight="1" x14ac:dyDescent="0.2"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</row>
    <row r="252" spans="17:27" ht="12.2" customHeight="1" x14ac:dyDescent="0.2"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</row>
    <row r="253" spans="17:27" ht="12.2" customHeight="1" x14ac:dyDescent="0.2"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</row>
    <row r="254" spans="17:27" ht="12.2" customHeight="1" x14ac:dyDescent="0.2"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</row>
    <row r="255" spans="17:27" ht="12.2" customHeight="1" x14ac:dyDescent="0.2"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</row>
    <row r="256" spans="17:27" ht="12.2" customHeight="1" x14ac:dyDescent="0.2"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</row>
    <row r="257" spans="17:27" ht="12.2" customHeight="1" x14ac:dyDescent="0.2"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</row>
    <row r="258" spans="17:27" ht="12.2" customHeight="1" x14ac:dyDescent="0.2"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</row>
    <row r="259" spans="17:27" ht="12.2" customHeight="1" x14ac:dyDescent="0.2"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</row>
    <row r="260" spans="17:27" ht="12.2" customHeight="1" x14ac:dyDescent="0.2"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</row>
    <row r="261" spans="17:27" ht="12.2" customHeight="1" x14ac:dyDescent="0.2"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</row>
    <row r="262" spans="17:27" ht="12.2" customHeight="1" x14ac:dyDescent="0.2"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</row>
    <row r="263" spans="17:27" ht="12.2" customHeight="1" x14ac:dyDescent="0.2"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</row>
    <row r="264" spans="17:27" ht="12.2" customHeight="1" x14ac:dyDescent="0.2"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</row>
    <row r="265" spans="17:27" ht="12.2" customHeight="1" x14ac:dyDescent="0.2"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</row>
    <row r="266" spans="17:27" ht="12.2" customHeight="1" x14ac:dyDescent="0.2"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</row>
    <row r="267" spans="17:27" ht="12.2" customHeight="1" x14ac:dyDescent="0.2"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</row>
    <row r="268" spans="17:27" ht="12.2" customHeight="1" x14ac:dyDescent="0.2"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</row>
    <row r="269" spans="17:27" ht="12.2" customHeight="1" x14ac:dyDescent="0.2"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</row>
    <row r="270" spans="17:27" ht="12.2" customHeight="1" x14ac:dyDescent="0.2"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</row>
    <row r="271" spans="17:27" ht="12.2" customHeight="1" x14ac:dyDescent="0.2"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</row>
    <row r="272" spans="17:27" ht="12.2" customHeight="1" x14ac:dyDescent="0.2"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</row>
    <row r="273" spans="17:27" ht="12.2" customHeight="1" x14ac:dyDescent="0.2"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</row>
    <row r="274" spans="17:27" ht="12.2" customHeight="1" x14ac:dyDescent="0.2"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</row>
    <row r="275" spans="17:27" ht="12.2" customHeight="1" x14ac:dyDescent="0.2"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</row>
    <row r="276" spans="17:27" ht="12.2" customHeight="1" x14ac:dyDescent="0.2"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</row>
    <row r="277" spans="17:27" ht="12.2" customHeight="1" x14ac:dyDescent="0.2"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</row>
    <row r="278" spans="17:27" ht="12.2" customHeight="1" x14ac:dyDescent="0.2"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</row>
    <row r="279" spans="17:27" ht="12.2" customHeight="1" x14ac:dyDescent="0.2"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</row>
    <row r="280" spans="17:27" ht="12.2" customHeight="1" x14ac:dyDescent="0.2"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</row>
    <row r="281" spans="17:27" ht="12.2" customHeight="1" x14ac:dyDescent="0.2"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</row>
    <row r="282" spans="17:27" ht="12.2" customHeight="1" x14ac:dyDescent="0.2"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</row>
    <row r="283" spans="17:27" ht="12.2" customHeight="1" x14ac:dyDescent="0.2"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</row>
    <row r="284" spans="17:27" ht="12.2" customHeight="1" x14ac:dyDescent="0.2"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</row>
    <row r="285" spans="17:27" ht="12.2" customHeight="1" x14ac:dyDescent="0.2"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</row>
    <row r="286" spans="17:27" ht="12.2" customHeight="1" x14ac:dyDescent="0.2"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</row>
    <row r="287" spans="17:27" ht="12.2" customHeight="1" x14ac:dyDescent="0.2"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</row>
    <row r="288" spans="17:27" ht="12.2" customHeight="1" x14ac:dyDescent="0.2"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</row>
    <row r="289" spans="17:27" ht="12.2" customHeight="1" x14ac:dyDescent="0.2"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</row>
    <row r="290" spans="17:27" ht="12.2" customHeight="1" x14ac:dyDescent="0.2"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</row>
    <row r="291" spans="17:27" ht="12.2" customHeight="1" x14ac:dyDescent="0.2"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</row>
    <row r="292" spans="17:27" ht="12.2" customHeight="1" x14ac:dyDescent="0.2"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</row>
    <row r="293" spans="17:27" ht="12.2" customHeight="1" x14ac:dyDescent="0.2"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</row>
    <row r="294" spans="17:27" ht="12.2" customHeight="1" x14ac:dyDescent="0.2"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</row>
    <row r="295" spans="17:27" ht="12.2" customHeight="1" x14ac:dyDescent="0.2"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</row>
    <row r="296" spans="17:27" ht="12.2" customHeight="1" x14ac:dyDescent="0.2"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</row>
    <row r="297" spans="17:27" ht="12.2" customHeight="1" x14ac:dyDescent="0.2"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</row>
    <row r="298" spans="17:27" ht="12.2" customHeight="1" x14ac:dyDescent="0.2"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</row>
    <row r="299" spans="17:27" ht="12.2" customHeight="1" x14ac:dyDescent="0.2"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</row>
    <row r="300" spans="17:27" ht="12.2" customHeight="1" x14ac:dyDescent="0.2"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</row>
    <row r="301" spans="17:27" ht="12.2" customHeight="1" x14ac:dyDescent="0.2"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</row>
    <row r="302" spans="17:27" ht="12.2" customHeight="1" x14ac:dyDescent="0.2"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</row>
    <row r="303" spans="17:27" ht="12.2" customHeight="1" x14ac:dyDescent="0.2"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</row>
    <row r="304" spans="17:27" ht="12.2" customHeight="1" x14ac:dyDescent="0.2"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</row>
    <row r="305" spans="17:27" ht="12.2" customHeight="1" x14ac:dyDescent="0.2"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</row>
    <row r="306" spans="17:27" ht="12.2" customHeight="1" x14ac:dyDescent="0.2"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</row>
    <row r="307" spans="17:27" ht="12.2" customHeight="1" x14ac:dyDescent="0.2"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</row>
    <row r="308" spans="17:27" ht="12.2" customHeight="1" x14ac:dyDescent="0.2"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</row>
    <row r="309" spans="17:27" ht="12.2" customHeight="1" x14ac:dyDescent="0.2"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</row>
    <row r="310" spans="17:27" ht="12.2" customHeight="1" x14ac:dyDescent="0.2"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</row>
    <row r="311" spans="17:27" ht="12.2" customHeight="1" x14ac:dyDescent="0.2"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</row>
    <row r="312" spans="17:27" ht="12.2" customHeight="1" x14ac:dyDescent="0.2"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</row>
    <row r="313" spans="17:27" ht="12.2" customHeight="1" x14ac:dyDescent="0.2"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</row>
    <row r="314" spans="17:27" ht="12.2" customHeight="1" x14ac:dyDescent="0.2"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</row>
    <row r="315" spans="17:27" ht="12.2" customHeight="1" x14ac:dyDescent="0.2"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</row>
    <row r="316" spans="17:27" ht="12.2" customHeight="1" x14ac:dyDescent="0.2"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</row>
    <row r="317" spans="17:27" ht="12.2" customHeight="1" x14ac:dyDescent="0.2"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</row>
    <row r="318" spans="17:27" ht="12.2" customHeight="1" x14ac:dyDescent="0.2"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</row>
    <row r="319" spans="17:27" ht="12.2" customHeight="1" x14ac:dyDescent="0.2"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</row>
    <row r="320" spans="17:27" ht="12.2" customHeight="1" x14ac:dyDescent="0.2"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</row>
    <row r="321" spans="17:27" ht="12.2" customHeight="1" x14ac:dyDescent="0.2"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</row>
    <row r="322" spans="17:27" ht="12.2" customHeight="1" x14ac:dyDescent="0.2"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</row>
    <row r="323" spans="17:27" ht="12.2" customHeight="1" x14ac:dyDescent="0.2"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</row>
    <row r="324" spans="17:27" ht="12.2" customHeight="1" x14ac:dyDescent="0.2"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</row>
    <row r="325" spans="17:27" ht="12.2" customHeight="1" x14ac:dyDescent="0.2"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</row>
    <row r="326" spans="17:27" ht="12.2" customHeight="1" x14ac:dyDescent="0.2"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</row>
    <row r="327" spans="17:27" ht="12.2" customHeight="1" x14ac:dyDescent="0.2"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</row>
    <row r="328" spans="17:27" ht="12.2" customHeight="1" x14ac:dyDescent="0.2"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</row>
    <row r="329" spans="17:27" ht="12.2" customHeight="1" x14ac:dyDescent="0.2"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</row>
    <row r="330" spans="17:27" ht="12.2" customHeight="1" x14ac:dyDescent="0.2"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</row>
    <row r="331" spans="17:27" ht="12.2" customHeight="1" x14ac:dyDescent="0.2"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</row>
    <row r="332" spans="17:27" ht="12.2" customHeight="1" x14ac:dyDescent="0.2"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</row>
    <row r="333" spans="17:27" ht="12.2" customHeight="1" x14ac:dyDescent="0.2"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</row>
    <row r="334" spans="17:27" ht="12.2" customHeight="1" x14ac:dyDescent="0.2"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</row>
    <row r="335" spans="17:27" ht="12.2" customHeight="1" x14ac:dyDescent="0.2"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</row>
    <row r="336" spans="17:27" ht="12.2" customHeight="1" x14ac:dyDescent="0.2"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</row>
    <row r="337" spans="17:27" ht="12.2" customHeight="1" x14ac:dyDescent="0.2"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</row>
    <row r="338" spans="17:27" ht="12.2" customHeight="1" x14ac:dyDescent="0.2"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</row>
    <row r="339" spans="17:27" ht="12.2" customHeight="1" x14ac:dyDescent="0.2"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</row>
    <row r="340" spans="17:27" ht="12.2" customHeight="1" x14ac:dyDescent="0.2"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</row>
    <row r="341" spans="17:27" ht="12.2" customHeight="1" x14ac:dyDescent="0.2"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</row>
    <row r="342" spans="17:27" ht="12.2" customHeight="1" x14ac:dyDescent="0.2"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</row>
    <row r="343" spans="17:27" ht="12.2" customHeight="1" x14ac:dyDescent="0.2"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</row>
    <row r="344" spans="17:27" ht="12.2" customHeight="1" x14ac:dyDescent="0.2"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</row>
    <row r="345" spans="17:27" ht="12.2" customHeight="1" x14ac:dyDescent="0.2"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</row>
    <row r="346" spans="17:27" ht="12.2" customHeight="1" x14ac:dyDescent="0.2"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</row>
    <row r="347" spans="17:27" ht="12.2" customHeight="1" x14ac:dyDescent="0.2"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</row>
    <row r="348" spans="17:27" ht="12.2" customHeight="1" x14ac:dyDescent="0.2"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</row>
    <row r="349" spans="17:27" ht="12.2" customHeight="1" x14ac:dyDescent="0.2"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</row>
    <row r="350" spans="17:27" ht="12.2" customHeight="1" x14ac:dyDescent="0.2"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</row>
    <row r="351" spans="17:27" ht="12.2" customHeight="1" x14ac:dyDescent="0.2"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</row>
    <row r="352" spans="17:27" ht="12.2" customHeight="1" x14ac:dyDescent="0.2"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</row>
    <row r="353" spans="17:27" ht="12.2" customHeight="1" x14ac:dyDescent="0.2"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</row>
    <row r="354" spans="17:27" ht="12.2" customHeight="1" x14ac:dyDescent="0.2"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</row>
    <row r="355" spans="17:27" ht="12.2" customHeight="1" x14ac:dyDescent="0.2"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</row>
    <row r="356" spans="17:27" ht="12.2" customHeight="1" x14ac:dyDescent="0.2"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</row>
    <row r="357" spans="17:27" ht="12.2" customHeight="1" x14ac:dyDescent="0.2"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</row>
    <row r="358" spans="17:27" ht="12.2" customHeight="1" x14ac:dyDescent="0.2"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</row>
    <row r="359" spans="17:27" ht="12.2" customHeight="1" x14ac:dyDescent="0.2"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</row>
    <row r="360" spans="17:27" ht="12.2" customHeight="1" x14ac:dyDescent="0.2"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</row>
    <row r="361" spans="17:27" ht="12.2" customHeight="1" x14ac:dyDescent="0.2"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</row>
    <row r="362" spans="17:27" ht="12.2" customHeight="1" x14ac:dyDescent="0.2"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</row>
    <row r="363" spans="17:27" ht="12.2" customHeight="1" x14ac:dyDescent="0.2"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</row>
    <row r="364" spans="17:27" ht="12.2" customHeight="1" x14ac:dyDescent="0.2"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</row>
    <row r="365" spans="17:27" ht="12.2" customHeight="1" x14ac:dyDescent="0.2"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</row>
    <row r="366" spans="17:27" ht="12.2" customHeight="1" x14ac:dyDescent="0.2"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</row>
    <row r="367" spans="17:27" ht="12.2" customHeight="1" x14ac:dyDescent="0.2"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</row>
    <row r="368" spans="17:27" ht="12.2" customHeight="1" x14ac:dyDescent="0.2"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</row>
    <row r="369" spans="17:27" ht="12.2" customHeight="1" x14ac:dyDescent="0.2"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</row>
    <row r="370" spans="17:27" ht="12.2" customHeight="1" x14ac:dyDescent="0.2"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</row>
    <row r="371" spans="17:27" ht="12.2" customHeight="1" x14ac:dyDescent="0.2"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</row>
    <row r="372" spans="17:27" ht="12.2" customHeight="1" x14ac:dyDescent="0.2"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</row>
    <row r="373" spans="17:27" ht="12.2" customHeight="1" x14ac:dyDescent="0.2"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</row>
    <row r="374" spans="17:27" ht="12.2" customHeight="1" x14ac:dyDescent="0.2"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</row>
    <row r="375" spans="17:27" ht="12.2" customHeight="1" x14ac:dyDescent="0.2"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</row>
    <row r="376" spans="17:27" ht="12.2" customHeight="1" x14ac:dyDescent="0.2"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</row>
    <row r="377" spans="17:27" ht="12.2" customHeight="1" x14ac:dyDescent="0.2"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</row>
    <row r="378" spans="17:27" ht="12.2" customHeight="1" x14ac:dyDescent="0.2"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</row>
    <row r="379" spans="17:27" ht="12.2" customHeight="1" x14ac:dyDescent="0.2"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</row>
    <row r="380" spans="17:27" ht="12.2" customHeight="1" x14ac:dyDescent="0.2"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</row>
    <row r="381" spans="17:27" ht="12.2" customHeight="1" x14ac:dyDescent="0.2"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</row>
    <row r="382" spans="17:27" ht="12.2" customHeight="1" x14ac:dyDescent="0.2"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</row>
    <row r="383" spans="17:27" ht="12.2" customHeight="1" x14ac:dyDescent="0.2"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</row>
    <row r="384" spans="17:27" ht="12.2" customHeight="1" x14ac:dyDescent="0.2"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</row>
    <row r="385" spans="17:27" ht="12.2" customHeight="1" x14ac:dyDescent="0.2"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</row>
    <row r="386" spans="17:27" ht="12.2" customHeight="1" x14ac:dyDescent="0.2"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</row>
    <row r="387" spans="17:27" ht="12.2" customHeight="1" x14ac:dyDescent="0.2"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</row>
    <row r="388" spans="17:27" ht="12.2" customHeight="1" x14ac:dyDescent="0.2"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</row>
    <row r="389" spans="17:27" ht="12.2" customHeight="1" x14ac:dyDescent="0.2"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</row>
    <row r="390" spans="17:27" ht="12.2" customHeight="1" x14ac:dyDescent="0.2"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</row>
    <row r="391" spans="17:27" ht="12.2" customHeight="1" x14ac:dyDescent="0.2"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</row>
    <row r="392" spans="17:27" ht="12.2" customHeight="1" x14ac:dyDescent="0.2"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</row>
    <row r="393" spans="17:27" ht="12.2" customHeight="1" x14ac:dyDescent="0.2"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</row>
    <row r="394" spans="17:27" ht="12.2" customHeight="1" x14ac:dyDescent="0.2"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</row>
    <row r="395" spans="17:27" ht="12.2" customHeight="1" x14ac:dyDescent="0.2"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</row>
    <row r="396" spans="17:27" ht="12.2" customHeight="1" x14ac:dyDescent="0.2"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</row>
    <row r="397" spans="17:27" ht="12.2" customHeight="1" x14ac:dyDescent="0.2"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</row>
    <row r="398" spans="17:27" ht="12.2" customHeight="1" x14ac:dyDescent="0.2"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</row>
    <row r="399" spans="17:27" ht="12.2" customHeight="1" x14ac:dyDescent="0.2"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</row>
    <row r="400" spans="17:27" ht="12.2" customHeight="1" x14ac:dyDescent="0.2"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</row>
    <row r="401" spans="17:27" ht="12.2" customHeight="1" x14ac:dyDescent="0.2"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</row>
    <row r="402" spans="17:27" ht="12.2" customHeight="1" x14ac:dyDescent="0.2"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</row>
    <row r="403" spans="17:27" ht="12.2" customHeight="1" x14ac:dyDescent="0.2"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</row>
    <row r="404" spans="17:27" ht="12.2" customHeight="1" x14ac:dyDescent="0.2"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</row>
    <row r="405" spans="17:27" ht="12.2" customHeight="1" x14ac:dyDescent="0.2"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</row>
    <row r="406" spans="17:27" ht="12.2" customHeight="1" x14ac:dyDescent="0.2"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</row>
    <row r="407" spans="17:27" ht="12.2" customHeight="1" x14ac:dyDescent="0.2"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</row>
    <row r="408" spans="17:27" ht="12.2" customHeight="1" x14ac:dyDescent="0.2"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</row>
    <row r="409" spans="17:27" ht="12.2" customHeight="1" x14ac:dyDescent="0.2"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</row>
    <row r="410" spans="17:27" ht="12.2" customHeight="1" x14ac:dyDescent="0.2"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</row>
    <row r="411" spans="17:27" ht="12.2" customHeight="1" x14ac:dyDescent="0.2"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</row>
    <row r="412" spans="17:27" ht="12.2" customHeight="1" x14ac:dyDescent="0.2"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</row>
    <row r="413" spans="17:27" ht="12.2" customHeight="1" x14ac:dyDescent="0.2"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</row>
    <row r="414" spans="17:27" ht="12.2" customHeight="1" x14ac:dyDescent="0.2"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</row>
    <row r="415" spans="17:27" ht="12.2" customHeight="1" x14ac:dyDescent="0.2"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</row>
    <row r="416" spans="17:27" ht="12.2" customHeight="1" x14ac:dyDescent="0.2"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</row>
    <row r="417" spans="17:27" ht="12.2" customHeight="1" x14ac:dyDescent="0.2"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</row>
    <row r="418" spans="17:27" ht="12.2" customHeight="1" x14ac:dyDescent="0.2"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</row>
    <row r="419" spans="17:27" ht="12.2" customHeight="1" x14ac:dyDescent="0.2"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</row>
    <row r="420" spans="17:27" ht="12.2" customHeight="1" x14ac:dyDescent="0.2"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</row>
    <row r="421" spans="17:27" ht="12.2" customHeight="1" x14ac:dyDescent="0.2"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</row>
    <row r="422" spans="17:27" ht="12.2" customHeight="1" x14ac:dyDescent="0.2"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</row>
    <row r="423" spans="17:27" ht="12.2" customHeight="1" x14ac:dyDescent="0.2"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</row>
    <row r="424" spans="17:27" ht="12.2" customHeight="1" x14ac:dyDescent="0.2"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</row>
    <row r="425" spans="17:27" ht="12.2" customHeight="1" x14ac:dyDescent="0.2"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</row>
    <row r="426" spans="17:27" ht="12.2" customHeight="1" x14ac:dyDescent="0.2"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</row>
    <row r="427" spans="17:27" ht="12.2" customHeight="1" x14ac:dyDescent="0.2"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</row>
    <row r="428" spans="17:27" ht="12.2" customHeight="1" x14ac:dyDescent="0.2"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</row>
    <row r="429" spans="17:27" ht="12.2" customHeight="1" x14ac:dyDescent="0.2"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</row>
    <row r="430" spans="17:27" ht="12.2" customHeight="1" x14ac:dyDescent="0.2"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</row>
    <row r="431" spans="17:27" ht="12.2" customHeight="1" x14ac:dyDescent="0.2"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</row>
    <row r="432" spans="17:27" ht="12.2" customHeight="1" x14ac:dyDescent="0.2"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</row>
    <row r="433" spans="17:27" ht="12.2" customHeight="1" x14ac:dyDescent="0.2"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</row>
    <row r="434" spans="17:27" ht="12.2" customHeight="1" x14ac:dyDescent="0.2"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</row>
    <row r="435" spans="17:27" ht="12.2" customHeight="1" x14ac:dyDescent="0.2"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</row>
    <row r="436" spans="17:27" ht="12.2" customHeight="1" x14ac:dyDescent="0.2"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</row>
    <row r="437" spans="17:27" ht="12.2" customHeight="1" x14ac:dyDescent="0.2"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</row>
    <row r="438" spans="17:27" ht="12.2" customHeight="1" x14ac:dyDescent="0.2"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</row>
    <row r="439" spans="17:27" ht="12.2" customHeight="1" x14ac:dyDescent="0.2"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</row>
    <row r="440" spans="17:27" ht="12.2" customHeight="1" x14ac:dyDescent="0.2"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</row>
    <row r="441" spans="17:27" ht="12.2" customHeight="1" x14ac:dyDescent="0.2"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</row>
    <row r="442" spans="17:27" ht="12.2" customHeight="1" x14ac:dyDescent="0.2"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</row>
    <row r="443" spans="17:27" ht="12.2" customHeight="1" x14ac:dyDescent="0.2"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</row>
    <row r="444" spans="17:27" ht="12.2" customHeight="1" x14ac:dyDescent="0.2"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</row>
    <row r="445" spans="17:27" ht="12.2" customHeight="1" x14ac:dyDescent="0.2"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</row>
    <row r="446" spans="17:27" ht="12.2" customHeight="1" x14ac:dyDescent="0.2"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</row>
    <row r="447" spans="17:27" ht="12.2" customHeight="1" x14ac:dyDescent="0.2"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</row>
    <row r="448" spans="17:27" ht="12.2" customHeight="1" x14ac:dyDescent="0.2"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</row>
    <row r="449" spans="17:27" ht="12.2" customHeight="1" x14ac:dyDescent="0.2"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</row>
    <row r="450" spans="17:27" ht="12.2" customHeight="1" x14ac:dyDescent="0.2"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</row>
    <row r="451" spans="17:27" ht="12.2" customHeight="1" x14ac:dyDescent="0.2"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</row>
    <row r="452" spans="17:27" ht="12.2" customHeight="1" x14ac:dyDescent="0.2"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</row>
    <row r="453" spans="17:27" ht="12.2" customHeight="1" x14ac:dyDescent="0.2"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</row>
    <row r="454" spans="17:27" ht="12.2" customHeight="1" x14ac:dyDescent="0.2"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</row>
    <row r="455" spans="17:27" ht="12.2" customHeight="1" x14ac:dyDescent="0.2"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</row>
    <row r="456" spans="17:27" ht="12.2" customHeight="1" x14ac:dyDescent="0.2"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</row>
    <row r="457" spans="17:27" ht="12.2" customHeight="1" x14ac:dyDescent="0.2"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</row>
    <row r="458" spans="17:27" ht="12.2" customHeight="1" x14ac:dyDescent="0.2"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</row>
    <row r="459" spans="17:27" ht="12.2" customHeight="1" x14ac:dyDescent="0.2"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</row>
    <row r="460" spans="17:27" ht="12.2" customHeight="1" x14ac:dyDescent="0.2"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</row>
    <row r="461" spans="17:27" ht="12.2" customHeight="1" x14ac:dyDescent="0.2"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</row>
    <row r="462" spans="17:27" ht="12.2" customHeight="1" x14ac:dyDescent="0.2"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</row>
    <row r="463" spans="17:27" ht="12.2" customHeight="1" x14ac:dyDescent="0.2"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</row>
    <row r="464" spans="17:27" ht="12.2" customHeight="1" x14ac:dyDescent="0.2"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</row>
    <row r="465" ht="12.2" customHeight="1" x14ac:dyDescent="0.2"/>
    <row r="466" ht="12.2" customHeight="1" x14ac:dyDescent="0.2"/>
    <row r="467" ht="12.2" customHeight="1" x14ac:dyDescent="0.2"/>
    <row r="468" ht="12.2" customHeight="1" x14ac:dyDescent="0.2"/>
    <row r="469" ht="12.2" customHeight="1" x14ac:dyDescent="0.2"/>
    <row r="470" ht="12.2" customHeight="1" x14ac:dyDescent="0.2"/>
    <row r="471" ht="12.2" customHeight="1" x14ac:dyDescent="0.2"/>
    <row r="472" ht="12.2" customHeight="1" x14ac:dyDescent="0.2"/>
    <row r="473" ht="12.2" customHeight="1" x14ac:dyDescent="0.2"/>
    <row r="474" ht="12.2" customHeight="1" x14ac:dyDescent="0.2"/>
    <row r="475" ht="12.2" customHeight="1" x14ac:dyDescent="0.2"/>
    <row r="476" ht="12.2" customHeight="1" x14ac:dyDescent="0.2"/>
    <row r="477" ht="12.2" customHeight="1" x14ac:dyDescent="0.2"/>
    <row r="478" ht="12.2" customHeight="1" x14ac:dyDescent="0.2"/>
    <row r="479" ht="12.2" customHeight="1" x14ac:dyDescent="0.2"/>
    <row r="480" ht="12.2" customHeight="1" x14ac:dyDescent="0.2"/>
    <row r="481" ht="12.2" customHeight="1" x14ac:dyDescent="0.2"/>
    <row r="482" ht="12.2" customHeight="1" x14ac:dyDescent="0.2"/>
    <row r="483" ht="12.2" customHeight="1" x14ac:dyDescent="0.2"/>
    <row r="484" ht="12.2" customHeight="1" x14ac:dyDescent="0.2"/>
    <row r="485" ht="12.2" customHeight="1" x14ac:dyDescent="0.2"/>
    <row r="486" ht="12.2" customHeight="1" x14ac:dyDescent="0.2"/>
    <row r="487" ht="12.2" customHeight="1" x14ac:dyDescent="0.2"/>
    <row r="488" ht="12.2" customHeight="1" x14ac:dyDescent="0.2"/>
    <row r="489" ht="12.2" customHeight="1" x14ac:dyDescent="0.2"/>
    <row r="490" ht="12.2" customHeight="1" x14ac:dyDescent="0.2"/>
    <row r="491" ht="12.2" customHeight="1" x14ac:dyDescent="0.2"/>
    <row r="492" ht="12.2" customHeight="1" x14ac:dyDescent="0.2"/>
    <row r="493" ht="12.2" customHeight="1" x14ac:dyDescent="0.2"/>
    <row r="494" ht="12.2" customHeight="1" x14ac:dyDescent="0.2"/>
    <row r="495" ht="12.2" customHeight="1" x14ac:dyDescent="0.2"/>
    <row r="496" ht="12.2" customHeight="1" x14ac:dyDescent="0.2"/>
    <row r="497" ht="12.2" customHeight="1" x14ac:dyDescent="0.2"/>
    <row r="498" ht="12.2" customHeight="1" x14ac:dyDescent="0.2"/>
    <row r="499" ht="12.2" customHeight="1" x14ac:dyDescent="0.2"/>
    <row r="500" ht="12.2" customHeight="1" x14ac:dyDescent="0.2"/>
    <row r="501" ht="12.2" customHeight="1" x14ac:dyDescent="0.2"/>
    <row r="502" ht="12.2" customHeight="1" x14ac:dyDescent="0.2"/>
  </sheetData>
  <mergeCells count="17">
    <mergeCell ref="A2:V2"/>
    <mergeCell ref="E6:F6"/>
    <mergeCell ref="T1:V1"/>
    <mergeCell ref="K6:L6"/>
    <mergeCell ref="M6:N6"/>
    <mergeCell ref="O6:P6"/>
    <mergeCell ref="Q5:R6"/>
    <mergeCell ref="S5:V5"/>
    <mergeCell ref="S6:T6"/>
    <mergeCell ref="U6:V6"/>
    <mergeCell ref="E5:P5"/>
    <mergeCell ref="A3:V3"/>
    <mergeCell ref="A5:A7"/>
    <mergeCell ref="B5:B7"/>
    <mergeCell ref="C5:D6"/>
    <mergeCell ref="I6:J6"/>
    <mergeCell ref="G6:H6"/>
  </mergeCells>
  <pageMargins left="0" right="0" top="0.35433070866141736" bottom="0.35433070866141736" header="0.31496062992125984" footer="0.31496062992125984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4"/>
  <sheetViews>
    <sheetView workbookViewId="0"/>
  </sheetViews>
  <sheetFormatPr defaultRowHeight="12.75" x14ac:dyDescent="0.2"/>
  <cols>
    <col min="1" max="1" width="4" customWidth="1"/>
    <col min="2" max="2" width="17.7109375" customWidth="1"/>
    <col min="3" max="16" width="8.7109375" customWidth="1"/>
    <col min="17" max="17" width="1.140625" customWidth="1"/>
    <col min="18" max="18" width="1.28515625" customWidth="1"/>
    <col min="19" max="19" width="1" customWidth="1"/>
    <col min="20" max="21" width="1.42578125" customWidth="1"/>
    <col min="22" max="22" width="1.140625" customWidth="1"/>
  </cols>
  <sheetData>
    <row r="1" spans="1:25" ht="14.45" customHeight="1" x14ac:dyDescent="0.2">
      <c r="A1" s="121"/>
      <c r="O1" s="113" t="s">
        <v>325</v>
      </c>
    </row>
    <row r="2" spans="1:25" ht="20.45" customHeight="1" x14ac:dyDescent="0.25">
      <c r="A2" s="417" t="s">
        <v>13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</row>
    <row r="3" spans="1:25" ht="15.95" customHeight="1" x14ac:dyDescent="0.25">
      <c r="A3" s="417" t="s">
        <v>318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</row>
    <row r="4" spans="1:25" ht="14.45" customHeight="1" x14ac:dyDescent="0.25">
      <c r="A4" s="417"/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</row>
    <row r="5" spans="1:25" ht="12.95" customHeight="1" x14ac:dyDescent="0.2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</row>
    <row r="6" spans="1:25" ht="39.200000000000003" customHeight="1" x14ac:dyDescent="0.2">
      <c r="A6" s="418" t="s">
        <v>27</v>
      </c>
      <c r="B6" s="418" t="s">
        <v>73</v>
      </c>
      <c r="C6" s="337" t="s">
        <v>320</v>
      </c>
      <c r="D6" s="337"/>
      <c r="E6" s="337" t="s">
        <v>321</v>
      </c>
      <c r="F6" s="337"/>
      <c r="G6" s="337"/>
      <c r="H6" s="337"/>
      <c r="I6" s="337" t="s">
        <v>323</v>
      </c>
      <c r="J6" s="337"/>
      <c r="K6" s="337"/>
      <c r="L6" s="337"/>
      <c r="M6" s="337" t="s">
        <v>324</v>
      </c>
      <c r="N6" s="337"/>
      <c r="O6" s="337"/>
      <c r="P6" s="337"/>
      <c r="Q6" s="6"/>
    </row>
    <row r="7" spans="1:25" ht="21.2" customHeight="1" x14ac:dyDescent="0.2">
      <c r="A7" s="418"/>
      <c r="B7" s="418"/>
      <c r="C7" s="337">
        <v>2019</v>
      </c>
      <c r="D7" s="337">
        <v>2020</v>
      </c>
      <c r="E7" s="334">
        <v>2019</v>
      </c>
      <c r="F7" s="334"/>
      <c r="G7" s="334">
        <v>2020</v>
      </c>
      <c r="H7" s="334"/>
      <c r="I7" s="334">
        <v>2019</v>
      </c>
      <c r="J7" s="334"/>
      <c r="K7" s="334">
        <v>2020</v>
      </c>
      <c r="L7" s="334"/>
      <c r="M7" s="334">
        <v>2019</v>
      </c>
      <c r="N7" s="334"/>
      <c r="O7" s="334">
        <v>2020</v>
      </c>
      <c r="P7" s="334"/>
      <c r="Q7" s="6"/>
    </row>
    <row r="8" spans="1:25" ht="23.45" customHeight="1" x14ac:dyDescent="0.2">
      <c r="A8" s="418"/>
      <c r="B8" s="418"/>
      <c r="C8" s="337"/>
      <c r="D8" s="337"/>
      <c r="E8" s="11" t="s">
        <v>302</v>
      </c>
      <c r="F8" s="11" t="s">
        <v>303</v>
      </c>
      <c r="G8" s="11" t="s">
        <v>302</v>
      </c>
      <c r="H8" s="11" t="s">
        <v>322</v>
      </c>
      <c r="I8" s="11" t="s">
        <v>302</v>
      </c>
      <c r="J8" s="11" t="s">
        <v>303</v>
      </c>
      <c r="K8" s="11" t="s">
        <v>302</v>
      </c>
      <c r="L8" s="11" t="s">
        <v>303</v>
      </c>
      <c r="M8" s="11" t="s">
        <v>302</v>
      </c>
      <c r="N8" s="11" t="s">
        <v>322</v>
      </c>
      <c r="O8" s="11" t="s">
        <v>302</v>
      </c>
      <c r="P8" s="11" t="s">
        <v>303</v>
      </c>
      <c r="Q8" s="6"/>
    </row>
    <row r="9" spans="1:25" ht="12.2" customHeight="1" x14ac:dyDescent="0.2">
      <c r="A9" s="106" t="s">
        <v>28</v>
      </c>
      <c r="B9" s="106" t="s">
        <v>30</v>
      </c>
      <c r="C9" s="12">
        <v>1</v>
      </c>
      <c r="D9" s="12">
        <v>2</v>
      </c>
      <c r="E9" s="12">
        <v>3</v>
      </c>
      <c r="F9" s="12">
        <v>4</v>
      </c>
      <c r="G9" s="12">
        <v>5</v>
      </c>
      <c r="H9" s="12">
        <v>6</v>
      </c>
      <c r="I9" s="12">
        <v>7</v>
      </c>
      <c r="J9" s="12">
        <v>8</v>
      </c>
      <c r="K9" s="12">
        <v>9</v>
      </c>
      <c r="L9" s="12">
        <v>10</v>
      </c>
      <c r="M9" s="12">
        <v>11</v>
      </c>
      <c r="N9" s="12">
        <v>12</v>
      </c>
      <c r="O9" s="12">
        <v>13</v>
      </c>
      <c r="P9" s="12">
        <v>14</v>
      </c>
      <c r="Q9" s="6"/>
    </row>
    <row r="10" spans="1:25" ht="12.2" customHeight="1" x14ac:dyDescent="0.2">
      <c r="A10" s="12">
        <v>1</v>
      </c>
      <c r="B10" s="123" t="s">
        <v>309</v>
      </c>
      <c r="C10" s="118"/>
      <c r="D10" s="118"/>
      <c r="E10" s="118"/>
      <c r="F10" s="245"/>
      <c r="G10" s="118"/>
      <c r="H10" s="245"/>
      <c r="I10" s="118"/>
      <c r="J10" s="245"/>
      <c r="K10" s="118"/>
      <c r="L10" s="245"/>
      <c r="M10" s="91"/>
      <c r="N10" s="245"/>
      <c r="O10" s="91"/>
      <c r="P10" s="245"/>
      <c r="Q10" s="114"/>
      <c r="R10" s="115"/>
      <c r="S10" s="115"/>
      <c r="T10" s="115"/>
      <c r="U10" s="115"/>
      <c r="V10" s="115"/>
      <c r="W10" s="115"/>
      <c r="X10" s="115"/>
      <c r="Y10" s="115"/>
    </row>
    <row r="11" spans="1:25" ht="12.2" customHeight="1" x14ac:dyDescent="0.2">
      <c r="A11" s="12">
        <v>2</v>
      </c>
      <c r="B11" s="123" t="s">
        <v>275</v>
      </c>
      <c r="C11" s="118">
        <v>140</v>
      </c>
      <c r="D11" s="118">
        <v>142</v>
      </c>
      <c r="E11" s="118">
        <v>13</v>
      </c>
      <c r="F11" s="245">
        <f t="shared" ref="F11:F35" si="0">IF(C11=0,IF(E11=0,0,100),Q11)</f>
        <v>9.2857142857142865</v>
      </c>
      <c r="G11" s="118">
        <v>4</v>
      </c>
      <c r="H11" s="245">
        <f t="shared" ref="H11:H35" si="1">IF(D11=0,IF(G11=0,0,100),R11)</f>
        <v>2.816901408450704</v>
      </c>
      <c r="I11" s="118">
        <v>36</v>
      </c>
      <c r="J11" s="245">
        <f t="shared" ref="J11:J35" si="2">IF(C11=0,IF(I11=0,0,100),S11)</f>
        <v>25.714285714285715</v>
      </c>
      <c r="K11" s="118">
        <v>14</v>
      </c>
      <c r="L11" s="245">
        <f t="shared" ref="L11:L35" si="3">IF(D11=0,IF(K11=0,0,100),T11)</f>
        <v>9.8591549295774641</v>
      </c>
      <c r="M11" s="91">
        <f t="shared" ref="M11:M35" si="4">E11+I11</f>
        <v>49</v>
      </c>
      <c r="N11" s="245">
        <f t="shared" ref="N11:N35" si="5">IF(C11=0,IF(M11=0,0,100),U11)</f>
        <v>35</v>
      </c>
      <c r="O11" s="91">
        <f t="shared" ref="O11:O35" si="6">G11+K11</f>
        <v>18</v>
      </c>
      <c r="P11" s="245">
        <f t="shared" ref="P11:P35" si="7">IF(D11=0,IF(O11=0,0,100),V11)</f>
        <v>12.67605633802817</v>
      </c>
      <c r="Q11" s="114">
        <f t="shared" ref="Q11:Q37" si="8">IF(C11=0,0,SUM(E11*100/C11))</f>
        <v>9.2857142857142865</v>
      </c>
      <c r="R11" s="115">
        <f t="shared" ref="R11:R37" si="9">IF(D11=0,0,SUM(G11*100/D11))</f>
        <v>2.816901408450704</v>
      </c>
      <c r="S11" s="115">
        <f t="shared" ref="S11:S37" si="10">IF(C11=0,0,SUM(I11*100/C11))</f>
        <v>25.714285714285715</v>
      </c>
      <c r="T11" s="115">
        <f t="shared" ref="T11:T37" si="11">IF(D11=0,0,SUM(K11*100/D11))</f>
        <v>9.8591549295774641</v>
      </c>
      <c r="U11" s="115">
        <f t="shared" ref="U11:U37" si="12">IF(C11=0,0,SUM(M11*100/C11))</f>
        <v>35</v>
      </c>
      <c r="V11" s="115">
        <f t="shared" ref="V11:V37" si="13">IF(D11=0,0,SUM(O11*100/D11))</f>
        <v>12.67605633802817</v>
      </c>
      <c r="W11" s="115"/>
      <c r="X11" s="115"/>
      <c r="Y11" s="115"/>
    </row>
    <row r="12" spans="1:25" ht="12.2" customHeight="1" x14ac:dyDescent="0.2">
      <c r="A12" s="12">
        <v>3</v>
      </c>
      <c r="B12" s="123" t="s">
        <v>276</v>
      </c>
      <c r="C12" s="118">
        <v>80</v>
      </c>
      <c r="D12" s="118">
        <v>77</v>
      </c>
      <c r="E12" s="118">
        <v>4</v>
      </c>
      <c r="F12" s="245">
        <f t="shared" si="0"/>
        <v>5</v>
      </c>
      <c r="G12" s="118"/>
      <c r="H12" s="245">
        <f t="shared" si="1"/>
        <v>0</v>
      </c>
      <c r="I12" s="118">
        <v>4</v>
      </c>
      <c r="J12" s="245">
        <f t="shared" si="2"/>
        <v>5</v>
      </c>
      <c r="K12" s="118">
        <v>5</v>
      </c>
      <c r="L12" s="245">
        <f t="shared" si="3"/>
        <v>6.4935064935064934</v>
      </c>
      <c r="M12" s="91">
        <f t="shared" si="4"/>
        <v>8</v>
      </c>
      <c r="N12" s="245">
        <f t="shared" si="5"/>
        <v>10</v>
      </c>
      <c r="O12" s="91">
        <f t="shared" si="6"/>
        <v>5</v>
      </c>
      <c r="P12" s="245">
        <f t="shared" si="7"/>
        <v>6.4935064935064934</v>
      </c>
      <c r="Q12" s="114">
        <f t="shared" si="8"/>
        <v>5</v>
      </c>
      <c r="R12" s="115">
        <f t="shared" si="9"/>
        <v>0</v>
      </c>
      <c r="S12" s="115">
        <f t="shared" si="10"/>
        <v>5</v>
      </c>
      <c r="T12" s="115">
        <f t="shared" si="11"/>
        <v>6.4935064935064934</v>
      </c>
      <c r="U12" s="115">
        <f t="shared" si="12"/>
        <v>10</v>
      </c>
      <c r="V12" s="115">
        <f t="shared" si="13"/>
        <v>6.4935064935064934</v>
      </c>
      <c r="W12" s="115"/>
      <c r="X12" s="115"/>
      <c r="Y12" s="115"/>
    </row>
    <row r="13" spans="1:25" ht="12.2" customHeight="1" x14ac:dyDescent="0.2">
      <c r="A13" s="12">
        <v>4</v>
      </c>
      <c r="B13" s="123" t="s">
        <v>277</v>
      </c>
      <c r="C13" s="118">
        <v>180</v>
      </c>
      <c r="D13" s="118">
        <v>180</v>
      </c>
      <c r="E13" s="118">
        <v>8</v>
      </c>
      <c r="F13" s="245">
        <f t="shared" si="0"/>
        <v>4.4444444444444446</v>
      </c>
      <c r="G13" s="118">
        <v>10</v>
      </c>
      <c r="H13" s="245">
        <f t="shared" si="1"/>
        <v>5.5555555555555554</v>
      </c>
      <c r="I13" s="118">
        <v>8</v>
      </c>
      <c r="J13" s="245">
        <f t="shared" si="2"/>
        <v>4.4444444444444446</v>
      </c>
      <c r="K13" s="118">
        <v>8</v>
      </c>
      <c r="L13" s="245">
        <f t="shared" si="3"/>
        <v>4.4444444444444446</v>
      </c>
      <c r="M13" s="91">
        <f t="shared" si="4"/>
        <v>16</v>
      </c>
      <c r="N13" s="245">
        <f t="shared" si="5"/>
        <v>8.8888888888888893</v>
      </c>
      <c r="O13" s="91">
        <f t="shared" si="6"/>
        <v>18</v>
      </c>
      <c r="P13" s="245">
        <f t="shared" si="7"/>
        <v>10</v>
      </c>
      <c r="Q13" s="114">
        <f t="shared" si="8"/>
        <v>4.4444444444444446</v>
      </c>
      <c r="R13" s="115">
        <f t="shared" si="9"/>
        <v>5.5555555555555554</v>
      </c>
      <c r="S13" s="115">
        <f t="shared" si="10"/>
        <v>4.4444444444444446</v>
      </c>
      <c r="T13" s="115">
        <f t="shared" si="11"/>
        <v>4.4444444444444446</v>
      </c>
      <c r="U13" s="115">
        <f t="shared" si="12"/>
        <v>8.8888888888888893</v>
      </c>
      <c r="V13" s="115">
        <f t="shared" si="13"/>
        <v>10</v>
      </c>
      <c r="W13" s="115"/>
      <c r="X13" s="115"/>
      <c r="Y13" s="115"/>
    </row>
    <row r="14" spans="1:25" ht="12.2" customHeight="1" x14ac:dyDescent="0.2">
      <c r="A14" s="12">
        <v>5</v>
      </c>
      <c r="B14" s="123" t="s">
        <v>278</v>
      </c>
      <c r="C14" s="118">
        <v>203</v>
      </c>
      <c r="D14" s="118">
        <v>156</v>
      </c>
      <c r="E14" s="118">
        <v>10</v>
      </c>
      <c r="F14" s="245">
        <f t="shared" si="0"/>
        <v>4.9261083743842367</v>
      </c>
      <c r="G14" s="118">
        <v>7</v>
      </c>
      <c r="H14" s="245">
        <f t="shared" si="1"/>
        <v>4.4871794871794872</v>
      </c>
      <c r="I14" s="118">
        <v>23</v>
      </c>
      <c r="J14" s="245">
        <f t="shared" si="2"/>
        <v>11.330049261083744</v>
      </c>
      <c r="K14" s="118">
        <v>8</v>
      </c>
      <c r="L14" s="245">
        <f t="shared" si="3"/>
        <v>5.1282051282051286</v>
      </c>
      <c r="M14" s="91">
        <f t="shared" si="4"/>
        <v>33</v>
      </c>
      <c r="N14" s="245">
        <f t="shared" si="5"/>
        <v>16.256157635467979</v>
      </c>
      <c r="O14" s="91">
        <f t="shared" si="6"/>
        <v>15</v>
      </c>
      <c r="P14" s="245">
        <f t="shared" si="7"/>
        <v>9.615384615384615</v>
      </c>
      <c r="Q14" s="114">
        <f t="shared" si="8"/>
        <v>4.9261083743842367</v>
      </c>
      <c r="R14" s="115">
        <f t="shared" si="9"/>
        <v>4.4871794871794872</v>
      </c>
      <c r="S14" s="115">
        <f t="shared" si="10"/>
        <v>11.330049261083744</v>
      </c>
      <c r="T14" s="115">
        <f t="shared" si="11"/>
        <v>5.1282051282051286</v>
      </c>
      <c r="U14" s="115">
        <f t="shared" si="12"/>
        <v>16.256157635467979</v>
      </c>
      <c r="V14" s="115">
        <f t="shared" si="13"/>
        <v>9.615384615384615</v>
      </c>
      <c r="W14" s="115"/>
      <c r="X14" s="115"/>
      <c r="Y14" s="115"/>
    </row>
    <row r="15" spans="1:25" ht="12.2" customHeight="1" x14ac:dyDescent="0.2">
      <c r="A15" s="12">
        <v>6</v>
      </c>
      <c r="B15" s="123" t="s">
        <v>279</v>
      </c>
      <c r="C15" s="118">
        <v>136</v>
      </c>
      <c r="D15" s="118">
        <v>101</v>
      </c>
      <c r="E15" s="118">
        <v>8</v>
      </c>
      <c r="F15" s="245">
        <f t="shared" si="0"/>
        <v>5.882352941176471</v>
      </c>
      <c r="G15" s="118">
        <v>2</v>
      </c>
      <c r="H15" s="245">
        <f t="shared" si="1"/>
        <v>1.9801980198019802</v>
      </c>
      <c r="I15" s="118">
        <v>11</v>
      </c>
      <c r="J15" s="245">
        <f t="shared" si="2"/>
        <v>8.0882352941176467</v>
      </c>
      <c r="K15" s="118">
        <v>8</v>
      </c>
      <c r="L15" s="245">
        <f t="shared" si="3"/>
        <v>7.9207920792079207</v>
      </c>
      <c r="M15" s="91">
        <f t="shared" si="4"/>
        <v>19</v>
      </c>
      <c r="N15" s="245">
        <f t="shared" si="5"/>
        <v>13.970588235294118</v>
      </c>
      <c r="O15" s="91">
        <f t="shared" si="6"/>
        <v>10</v>
      </c>
      <c r="P15" s="245">
        <f t="shared" si="7"/>
        <v>9.9009900990099009</v>
      </c>
      <c r="Q15" s="114">
        <f t="shared" si="8"/>
        <v>5.882352941176471</v>
      </c>
      <c r="R15" s="115">
        <f t="shared" si="9"/>
        <v>1.9801980198019802</v>
      </c>
      <c r="S15" s="115">
        <f t="shared" si="10"/>
        <v>8.0882352941176467</v>
      </c>
      <c r="T15" s="115">
        <f t="shared" si="11"/>
        <v>7.9207920792079207</v>
      </c>
      <c r="U15" s="115">
        <f t="shared" si="12"/>
        <v>13.970588235294118</v>
      </c>
      <c r="V15" s="115">
        <f t="shared" si="13"/>
        <v>9.9009900990099009</v>
      </c>
      <c r="W15" s="115"/>
      <c r="X15" s="115"/>
      <c r="Y15" s="115"/>
    </row>
    <row r="16" spans="1:25" ht="12.2" customHeight="1" x14ac:dyDescent="0.2">
      <c r="A16" s="12">
        <v>7</v>
      </c>
      <c r="B16" s="123" t="s">
        <v>280</v>
      </c>
      <c r="C16" s="118">
        <v>145</v>
      </c>
      <c r="D16" s="118">
        <v>115</v>
      </c>
      <c r="E16" s="118">
        <v>7</v>
      </c>
      <c r="F16" s="245">
        <f t="shared" si="0"/>
        <v>4.8275862068965516</v>
      </c>
      <c r="G16" s="118"/>
      <c r="H16" s="245">
        <f t="shared" si="1"/>
        <v>0</v>
      </c>
      <c r="I16" s="118">
        <v>4</v>
      </c>
      <c r="J16" s="245">
        <f t="shared" si="2"/>
        <v>2.7586206896551726</v>
      </c>
      <c r="K16" s="118">
        <v>1</v>
      </c>
      <c r="L16" s="245">
        <f t="shared" si="3"/>
        <v>0.86956521739130432</v>
      </c>
      <c r="M16" s="91">
        <f t="shared" si="4"/>
        <v>11</v>
      </c>
      <c r="N16" s="245">
        <f t="shared" si="5"/>
        <v>7.5862068965517242</v>
      </c>
      <c r="O16" s="91">
        <f t="shared" si="6"/>
        <v>1</v>
      </c>
      <c r="P16" s="245">
        <f t="shared" si="7"/>
        <v>0.86956521739130432</v>
      </c>
      <c r="Q16" s="114">
        <f t="shared" si="8"/>
        <v>4.8275862068965516</v>
      </c>
      <c r="R16" s="115">
        <f t="shared" si="9"/>
        <v>0</v>
      </c>
      <c r="S16" s="115">
        <f t="shared" si="10"/>
        <v>2.7586206896551726</v>
      </c>
      <c r="T16" s="115">
        <f t="shared" si="11"/>
        <v>0.86956521739130432</v>
      </c>
      <c r="U16" s="115">
        <f t="shared" si="12"/>
        <v>7.5862068965517242</v>
      </c>
      <c r="V16" s="115">
        <f t="shared" si="13"/>
        <v>0.86956521739130432</v>
      </c>
      <c r="W16" s="115"/>
      <c r="X16" s="115"/>
      <c r="Y16" s="115"/>
    </row>
    <row r="17" spans="1:25" ht="12.2" customHeight="1" x14ac:dyDescent="0.2">
      <c r="A17" s="12">
        <v>8</v>
      </c>
      <c r="B17" s="123" t="s">
        <v>281</v>
      </c>
      <c r="C17" s="118">
        <v>125</v>
      </c>
      <c r="D17" s="118">
        <v>106</v>
      </c>
      <c r="E17" s="118">
        <v>4</v>
      </c>
      <c r="F17" s="245">
        <f t="shared" si="0"/>
        <v>3.2</v>
      </c>
      <c r="G17" s="118">
        <v>3</v>
      </c>
      <c r="H17" s="245">
        <f t="shared" si="1"/>
        <v>2.8301886792452828</v>
      </c>
      <c r="I17" s="118">
        <v>9</v>
      </c>
      <c r="J17" s="245">
        <f t="shared" si="2"/>
        <v>7.2</v>
      </c>
      <c r="K17" s="118"/>
      <c r="L17" s="245">
        <f t="shared" si="3"/>
        <v>0</v>
      </c>
      <c r="M17" s="91">
        <f t="shared" si="4"/>
        <v>13</v>
      </c>
      <c r="N17" s="245">
        <f t="shared" si="5"/>
        <v>10.4</v>
      </c>
      <c r="O17" s="91">
        <f t="shared" si="6"/>
        <v>3</v>
      </c>
      <c r="P17" s="245">
        <f t="shared" si="7"/>
        <v>2.8301886792452828</v>
      </c>
      <c r="Q17" s="114">
        <f t="shared" si="8"/>
        <v>3.2</v>
      </c>
      <c r="R17" s="115">
        <f t="shared" si="9"/>
        <v>2.8301886792452828</v>
      </c>
      <c r="S17" s="115">
        <f t="shared" si="10"/>
        <v>7.2</v>
      </c>
      <c r="T17" s="115">
        <f t="shared" si="11"/>
        <v>0</v>
      </c>
      <c r="U17" s="115">
        <f t="shared" si="12"/>
        <v>10.4</v>
      </c>
      <c r="V17" s="115">
        <f t="shared" si="13"/>
        <v>2.8301886792452828</v>
      </c>
      <c r="W17" s="115"/>
      <c r="X17" s="115"/>
      <c r="Y17" s="115"/>
    </row>
    <row r="18" spans="1:25" ht="12.2" customHeight="1" x14ac:dyDescent="0.2">
      <c r="A18" s="12">
        <v>9</v>
      </c>
      <c r="B18" s="123" t="s">
        <v>282</v>
      </c>
      <c r="C18" s="118">
        <v>83</v>
      </c>
      <c r="D18" s="118">
        <v>48</v>
      </c>
      <c r="E18" s="118">
        <v>2</v>
      </c>
      <c r="F18" s="245">
        <f t="shared" si="0"/>
        <v>2.4096385542168677</v>
      </c>
      <c r="G18" s="118"/>
      <c r="H18" s="245">
        <f t="shared" si="1"/>
        <v>0</v>
      </c>
      <c r="I18" s="118">
        <v>2</v>
      </c>
      <c r="J18" s="245">
        <f t="shared" si="2"/>
        <v>2.4096385542168677</v>
      </c>
      <c r="K18" s="118">
        <v>3</v>
      </c>
      <c r="L18" s="245">
        <f t="shared" si="3"/>
        <v>6.25</v>
      </c>
      <c r="M18" s="91">
        <f t="shared" si="4"/>
        <v>4</v>
      </c>
      <c r="N18" s="245">
        <f t="shared" si="5"/>
        <v>4.8192771084337354</v>
      </c>
      <c r="O18" s="91">
        <f t="shared" si="6"/>
        <v>3</v>
      </c>
      <c r="P18" s="245">
        <f t="shared" si="7"/>
        <v>6.25</v>
      </c>
      <c r="Q18" s="114">
        <f t="shared" si="8"/>
        <v>2.4096385542168677</v>
      </c>
      <c r="R18" s="115">
        <f t="shared" si="9"/>
        <v>0</v>
      </c>
      <c r="S18" s="115">
        <f t="shared" si="10"/>
        <v>2.4096385542168677</v>
      </c>
      <c r="T18" s="115">
        <f t="shared" si="11"/>
        <v>6.25</v>
      </c>
      <c r="U18" s="115">
        <f t="shared" si="12"/>
        <v>4.8192771084337354</v>
      </c>
      <c r="V18" s="115">
        <f t="shared" si="13"/>
        <v>6.25</v>
      </c>
      <c r="W18" s="115"/>
      <c r="X18" s="115"/>
      <c r="Y18" s="115"/>
    </row>
    <row r="19" spans="1:25" ht="12.2" customHeight="1" x14ac:dyDescent="0.2">
      <c r="A19" s="12">
        <v>10</v>
      </c>
      <c r="B19" s="123" t="s">
        <v>283</v>
      </c>
      <c r="C19" s="118">
        <v>78</v>
      </c>
      <c r="D19" s="118">
        <v>61</v>
      </c>
      <c r="E19" s="118"/>
      <c r="F19" s="245">
        <f t="shared" si="0"/>
        <v>0</v>
      </c>
      <c r="G19" s="118">
        <v>1</v>
      </c>
      <c r="H19" s="245">
        <f t="shared" si="1"/>
        <v>1.639344262295082</v>
      </c>
      <c r="I19" s="118">
        <v>8</v>
      </c>
      <c r="J19" s="245">
        <f t="shared" si="2"/>
        <v>10.256410256410257</v>
      </c>
      <c r="K19" s="118">
        <v>1</v>
      </c>
      <c r="L19" s="245">
        <f t="shared" si="3"/>
        <v>1.639344262295082</v>
      </c>
      <c r="M19" s="91">
        <f t="shared" si="4"/>
        <v>8</v>
      </c>
      <c r="N19" s="245">
        <f t="shared" si="5"/>
        <v>10.256410256410257</v>
      </c>
      <c r="O19" s="91">
        <f t="shared" si="6"/>
        <v>2</v>
      </c>
      <c r="P19" s="245">
        <f t="shared" si="7"/>
        <v>3.278688524590164</v>
      </c>
      <c r="Q19" s="114">
        <f t="shared" si="8"/>
        <v>0</v>
      </c>
      <c r="R19" s="115">
        <f t="shared" si="9"/>
        <v>1.639344262295082</v>
      </c>
      <c r="S19" s="115">
        <f t="shared" si="10"/>
        <v>10.256410256410257</v>
      </c>
      <c r="T19" s="115">
        <f t="shared" si="11"/>
        <v>1.639344262295082</v>
      </c>
      <c r="U19" s="115">
        <f t="shared" si="12"/>
        <v>10.256410256410257</v>
      </c>
      <c r="V19" s="115">
        <f t="shared" si="13"/>
        <v>3.278688524590164</v>
      </c>
      <c r="W19" s="115"/>
      <c r="X19" s="115"/>
      <c r="Y19" s="115"/>
    </row>
    <row r="20" spans="1:25" ht="12.2" customHeight="1" x14ac:dyDescent="0.2">
      <c r="A20" s="12">
        <v>11</v>
      </c>
      <c r="B20" s="123" t="s">
        <v>284</v>
      </c>
      <c r="C20" s="118">
        <v>133</v>
      </c>
      <c r="D20" s="118">
        <v>60</v>
      </c>
      <c r="E20" s="118">
        <v>1</v>
      </c>
      <c r="F20" s="245">
        <f t="shared" si="0"/>
        <v>0.75187969924812026</v>
      </c>
      <c r="G20" s="118">
        <v>3</v>
      </c>
      <c r="H20" s="245">
        <f t="shared" si="1"/>
        <v>5</v>
      </c>
      <c r="I20" s="118">
        <v>11</v>
      </c>
      <c r="J20" s="245">
        <f t="shared" si="2"/>
        <v>8.2706766917293226</v>
      </c>
      <c r="K20" s="118">
        <v>3</v>
      </c>
      <c r="L20" s="245">
        <f t="shared" si="3"/>
        <v>5</v>
      </c>
      <c r="M20" s="91">
        <f t="shared" si="4"/>
        <v>12</v>
      </c>
      <c r="N20" s="245">
        <f t="shared" si="5"/>
        <v>9.022556390977444</v>
      </c>
      <c r="O20" s="91">
        <f t="shared" si="6"/>
        <v>6</v>
      </c>
      <c r="P20" s="245">
        <f t="shared" si="7"/>
        <v>10</v>
      </c>
      <c r="Q20" s="114">
        <f t="shared" si="8"/>
        <v>0.75187969924812026</v>
      </c>
      <c r="R20" s="115">
        <f t="shared" si="9"/>
        <v>5</v>
      </c>
      <c r="S20" s="115">
        <f t="shared" si="10"/>
        <v>8.2706766917293226</v>
      </c>
      <c r="T20" s="115">
        <f t="shared" si="11"/>
        <v>5</v>
      </c>
      <c r="U20" s="115">
        <f t="shared" si="12"/>
        <v>9.022556390977444</v>
      </c>
      <c r="V20" s="115">
        <f t="shared" si="13"/>
        <v>10</v>
      </c>
      <c r="W20" s="115"/>
      <c r="X20" s="115"/>
      <c r="Y20" s="115"/>
    </row>
    <row r="21" spans="1:25" ht="12.2" customHeight="1" x14ac:dyDescent="0.2">
      <c r="A21" s="12">
        <v>12</v>
      </c>
      <c r="B21" s="123" t="s">
        <v>285</v>
      </c>
      <c r="C21" s="118">
        <v>43</v>
      </c>
      <c r="D21" s="118">
        <v>58</v>
      </c>
      <c r="E21" s="118"/>
      <c r="F21" s="245">
        <f t="shared" si="0"/>
        <v>0</v>
      </c>
      <c r="G21" s="118"/>
      <c r="H21" s="245">
        <f t="shared" si="1"/>
        <v>0</v>
      </c>
      <c r="I21" s="118">
        <v>1</v>
      </c>
      <c r="J21" s="245">
        <f t="shared" si="2"/>
        <v>2.3255813953488373</v>
      </c>
      <c r="K21" s="118">
        <v>1</v>
      </c>
      <c r="L21" s="245">
        <f t="shared" si="3"/>
        <v>1.7241379310344827</v>
      </c>
      <c r="M21" s="91">
        <f t="shared" si="4"/>
        <v>1</v>
      </c>
      <c r="N21" s="245">
        <f t="shared" si="5"/>
        <v>2.3255813953488373</v>
      </c>
      <c r="O21" s="91">
        <f t="shared" si="6"/>
        <v>1</v>
      </c>
      <c r="P21" s="245">
        <f t="shared" si="7"/>
        <v>1.7241379310344827</v>
      </c>
      <c r="Q21" s="114">
        <f t="shared" si="8"/>
        <v>0</v>
      </c>
      <c r="R21" s="115">
        <f t="shared" si="9"/>
        <v>0</v>
      </c>
      <c r="S21" s="115">
        <f t="shared" si="10"/>
        <v>2.3255813953488373</v>
      </c>
      <c r="T21" s="115">
        <f t="shared" si="11"/>
        <v>1.7241379310344827</v>
      </c>
      <c r="U21" s="115">
        <f t="shared" si="12"/>
        <v>2.3255813953488373</v>
      </c>
      <c r="V21" s="115">
        <f t="shared" si="13"/>
        <v>1.7241379310344827</v>
      </c>
      <c r="W21" s="115"/>
      <c r="X21" s="115"/>
      <c r="Y21" s="115"/>
    </row>
    <row r="22" spans="1:25" ht="12.2" customHeight="1" x14ac:dyDescent="0.2">
      <c r="A22" s="12">
        <v>13</v>
      </c>
      <c r="B22" s="123" t="s">
        <v>286</v>
      </c>
      <c r="C22" s="118">
        <v>116</v>
      </c>
      <c r="D22" s="118">
        <v>93</v>
      </c>
      <c r="E22" s="118">
        <v>3</v>
      </c>
      <c r="F22" s="245">
        <f t="shared" si="0"/>
        <v>2.5862068965517242</v>
      </c>
      <c r="G22" s="118">
        <v>3</v>
      </c>
      <c r="H22" s="245">
        <f t="shared" si="1"/>
        <v>3.225806451612903</v>
      </c>
      <c r="I22" s="118">
        <v>6</v>
      </c>
      <c r="J22" s="245">
        <f t="shared" si="2"/>
        <v>5.1724137931034484</v>
      </c>
      <c r="K22" s="118">
        <v>6</v>
      </c>
      <c r="L22" s="245">
        <f t="shared" si="3"/>
        <v>6.4516129032258061</v>
      </c>
      <c r="M22" s="91">
        <f t="shared" si="4"/>
        <v>9</v>
      </c>
      <c r="N22" s="245">
        <f t="shared" si="5"/>
        <v>7.7586206896551726</v>
      </c>
      <c r="O22" s="91">
        <f t="shared" si="6"/>
        <v>9</v>
      </c>
      <c r="P22" s="245">
        <f t="shared" si="7"/>
        <v>9.67741935483871</v>
      </c>
      <c r="Q22" s="114">
        <f t="shared" si="8"/>
        <v>2.5862068965517242</v>
      </c>
      <c r="R22" s="115">
        <f t="shared" si="9"/>
        <v>3.225806451612903</v>
      </c>
      <c r="S22" s="115">
        <f t="shared" si="10"/>
        <v>5.1724137931034484</v>
      </c>
      <c r="T22" s="115">
        <f t="shared" si="11"/>
        <v>6.4516129032258061</v>
      </c>
      <c r="U22" s="115">
        <f t="shared" si="12"/>
        <v>7.7586206896551726</v>
      </c>
      <c r="V22" s="115">
        <f t="shared" si="13"/>
        <v>9.67741935483871</v>
      </c>
      <c r="W22" s="115"/>
      <c r="X22" s="115"/>
      <c r="Y22" s="115"/>
    </row>
    <row r="23" spans="1:25" ht="12.2" customHeight="1" x14ac:dyDescent="0.2">
      <c r="A23" s="12">
        <v>14</v>
      </c>
      <c r="B23" s="123" t="s">
        <v>287</v>
      </c>
      <c r="C23" s="118">
        <v>123</v>
      </c>
      <c r="D23" s="118">
        <v>101</v>
      </c>
      <c r="E23" s="118">
        <v>8</v>
      </c>
      <c r="F23" s="245">
        <f t="shared" si="0"/>
        <v>6.5040650406504064</v>
      </c>
      <c r="G23" s="118">
        <v>1</v>
      </c>
      <c r="H23" s="245">
        <f t="shared" si="1"/>
        <v>0.99009900990099009</v>
      </c>
      <c r="I23" s="118">
        <v>9</v>
      </c>
      <c r="J23" s="245">
        <f t="shared" si="2"/>
        <v>7.3170731707317076</v>
      </c>
      <c r="K23" s="118">
        <v>3</v>
      </c>
      <c r="L23" s="245">
        <f t="shared" si="3"/>
        <v>2.9702970297029703</v>
      </c>
      <c r="M23" s="91">
        <f t="shared" si="4"/>
        <v>17</v>
      </c>
      <c r="N23" s="245">
        <f t="shared" si="5"/>
        <v>13.821138211382113</v>
      </c>
      <c r="O23" s="91">
        <f t="shared" si="6"/>
        <v>4</v>
      </c>
      <c r="P23" s="245">
        <f t="shared" si="7"/>
        <v>3.9603960396039604</v>
      </c>
      <c r="Q23" s="114">
        <f t="shared" si="8"/>
        <v>6.5040650406504064</v>
      </c>
      <c r="R23" s="115">
        <f t="shared" si="9"/>
        <v>0.99009900990099009</v>
      </c>
      <c r="S23" s="115">
        <f t="shared" si="10"/>
        <v>7.3170731707317076</v>
      </c>
      <c r="T23" s="115">
        <f t="shared" si="11"/>
        <v>2.9702970297029703</v>
      </c>
      <c r="U23" s="115">
        <f t="shared" si="12"/>
        <v>13.821138211382113</v>
      </c>
      <c r="V23" s="115">
        <f t="shared" si="13"/>
        <v>3.9603960396039604</v>
      </c>
      <c r="W23" s="115"/>
      <c r="X23" s="115"/>
      <c r="Y23" s="115"/>
    </row>
    <row r="24" spans="1:25" ht="12.2" customHeight="1" x14ac:dyDescent="0.2">
      <c r="A24" s="12">
        <v>15</v>
      </c>
      <c r="B24" s="123" t="s">
        <v>288</v>
      </c>
      <c r="C24" s="118">
        <v>150</v>
      </c>
      <c r="D24" s="118">
        <v>133</v>
      </c>
      <c r="E24" s="118">
        <v>7</v>
      </c>
      <c r="F24" s="245">
        <f t="shared" si="0"/>
        <v>4.666666666666667</v>
      </c>
      <c r="G24" s="118">
        <v>4</v>
      </c>
      <c r="H24" s="245">
        <f t="shared" si="1"/>
        <v>3.007518796992481</v>
      </c>
      <c r="I24" s="118">
        <v>12</v>
      </c>
      <c r="J24" s="245">
        <f t="shared" si="2"/>
        <v>8</v>
      </c>
      <c r="K24" s="118">
        <v>12</v>
      </c>
      <c r="L24" s="245">
        <f t="shared" si="3"/>
        <v>9.022556390977444</v>
      </c>
      <c r="M24" s="91">
        <f t="shared" si="4"/>
        <v>19</v>
      </c>
      <c r="N24" s="245">
        <f t="shared" si="5"/>
        <v>12.666666666666666</v>
      </c>
      <c r="O24" s="91">
        <f t="shared" si="6"/>
        <v>16</v>
      </c>
      <c r="P24" s="245">
        <f t="shared" si="7"/>
        <v>12.030075187969924</v>
      </c>
      <c r="Q24" s="114">
        <f t="shared" si="8"/>
        <v>4.666666666666667</v>
      </c>
      <c r="R24" s="115">
        <f t="shared" si="9"/>
        <v>3.007518796992481</v>
      </c>
      <c r="S24" s="115">
        <f t="shared" si="10"/>
        <v>8</v>
      </c>
      <c r="T24" s="115">
        <f t="shared" si="11"/>
        <v>9.022556390977444</v>
      </c>
      <c r="U24" s="115">
        <f t="shared" si="12"/>
        <v>12.666666666666666</v>
      </c>
      <c r="V24" s="115">
        <f t="shared" si="13"/>
        <v>12.030075187969924</v>
      </c>
      <c r="W24" s="115"/>
      <c r="X24" s="115"/>
      <c r="Y24" s="115"/>
    </row>
    <row r="25" spans="1:25" ht="12.2" customHeight="1" x14ac:dyDescent="0.2">
      <c r="A25" s="12">
        <v>16</v>
      </c>
      <c r="B25" s="123" t="s">
        <v>289</v>
      </c>
      <c r="C25" s="118">
        <v>106</v>
      </c>
      <c r="D25" s="118">
        <v>76</v>
      </c>
      <c r="E25" s="118">
        <v>2</v>
      </c>
      <c r="F25" s="245">
        <f t="shared" si="0"/>
        <v>1.8867924528301887</v>
      </c>
      <c r="G25" s="118">
        <v>4</v>
      </c>
      <c r="H25" s="245">
        <f t="shared" si="1"/>
        <v>5.2631578947368425</v>
      </c>
      <c r="I25" s="118">
        <v>4</v>
      </c>
      <c r="J25" s="245">
        <f t="shared" si="2"/>
        <v>3.7735849056603774</v>
      </c>
      <c r="K25" s="118">
        <v>1</v>
      </c>
      <c r="L25" s="245">
        <f t="shared" si="3"/>
        <v>1.3157894736842106</v>
      </c>
      <c r="M25" s="91">
        <f t="shared" si="4"/>
        <v>6</v>
      </c>
      <c r="N25" s="245">
        <f t="shared" si="5"/>
        <v>5.6603773584905657</v>
      </c>
      <c r="O25" s="91">
        <f t="shared" si="6"/>
        <v>5</v>
      </c>
      <c r="P25" s="245">
        <f t="shared" si="7"/>
        <v>6.5789473684210522</v>
      </c>
      <c r="Q25" s="114">
        <f t="shared" si="8"/>
        <v>1.8867924528301887</v>
      </c>
      <c r="R25" s="115">
        <f t="shared" si="9"/>
        <v>5.2631578947368425</v>
      </c>
      <c r="S25" s="115">
        <f t="shared" si="10"/>
        <v>3.7735849056603774</v>
      </c>
      <c r="T25" s="115">
        <f t="shared" si="11"/>
        <v>1.3157894736842106</v>
      </c>
      <c r="U25" s="115">
        <f t="shared" si="12"/>
        <v>5.6603773584905657</v>
      </c>
      <c r="V25" s="115">
        <f t="shared" si="13"/>
        <v>6.5789473684210522</v>
      </c>
      <c r="W25" s="115"/>
      <c r="X25" s="115"/>
      <c r="Y25" s="115"/>
    </row>
    <row r="26" spans="1:25" ht="12.2" customHeight="1" x14ac:dyDescent="0.2">
      <c r="A26" s="12">
        <v>17</v>
      </c>
      <c r="B26" s="123" t="s">
        <v>290</v>
      </c>
      <c r="C26" s="118">
        <v>106</v>
      </c>
      <c r="D26" s="118">
        <v>86</v>
      </c>
      <c r="E26" s="118">
        <v>3</v>
      </c>
      <c r="F26" s="245">
        <f t="shared" si="0"/>
        <v>2.8301886792452828</v>
      </c>
      <c r="G26" s="118">
        <v>3</v>
      </c>
      <c r="H26" s="245">
        <f t="shared" si="1"/>
        <v>3.4883720930232558</v>
      </c>
      <c r="I26" s="118">
        <v>7</v>
      </c>
      <c r="J26" s="245">
        <f t="shared" si="2"/>
        <v>6.6037735849056602</v>
      </c>
      <c r="K26" s="118">
        <v>6</v>
      </c>
      <c r="L26" s="245">
        <f t="shared" si="3"/>
        <v>6.9767441860465116</v>
      </c>
      <c r="M26" s="91">
        <f t="shared" si="4"/>
        <v>10</v>
      </c>
      <c r="N26" s="245">
        <f t="shared" si="5"/>
        <v>9.433962264150944</v>
      </c>
      <c r="O26" s="91">
        <f t="shared" si="6"/>
        <v>9</v>
      </c>
      <c r="P26" s="245">
        <f t="shared" si="7"/>
        <v>10.465116279069768</v>
      </c>
      <c r="Q26" s="114">
        <f t="shared" si="8"/>
        <v>2.8301886792452828</v>
      </c>
      <c r="R26" s="115">
        <f t="shared" si="9"/>
        <v>3.4883720930232558</v>
      </c>
      <c r="S26" s="115">
        <f t="shared" si="10"/>
        <v>6.6037735849056602</v>
      </c>
      <c r="T26" s="115">
        <f t="shared" si="11"/>
        <v>6.9767441860465116</v>
      </c>
      <c r="U26" s="115">
        <f t="shared" si="12"/>
        <v>9.433962264150944</v>
      </c>
      <c r="V26" s="115">
        <f t="shared" si="13"/>
        <v>10.465116279069768</v>
      </c>
      <c r="W26" s="115"/>
      <c r="X26" s="115"/>
      <c r="Y26" s="115"/>
    </row>
    <row r="27" spans="1:25" ht="12.2" customHeight="1" x14ac:dyDescent="0.2">
      <c r="A27" s="12">
        <v>18</v>
      </c>
      <c r="B27" s="123" t="s">
        <v>291</v>
      </c>
      <c r="C27" s="118">
        <v>123</v>
      </c>
      <c r="D27" s="118">
        <v>92</v>
      </c>
      <c r="E27" s="118">
        <v>7</v>
      </c>
      <c r="F27" s="245">
        <f t="shared" si="0"/>
        <v>5.691056910569106</v>
      </c>
      <c r="G27" s="118">
        <v>2</v>
      </c>
      <c r="H27" s="245">
        <f t="shared" si="1"/>
        <v>2.1739130434782608</v>
      </c>
      <c r="I27" s="118">
        <v>3</v>
      </c>
      <c r="J27" s="245">
        <f t="shared" si="2"/>
        <v>2.4390243902439024</v>
      </c>
      <c r="K27" s="118">
        <v>4</v>
      </c>
      <c r="L27" s="245">
        <f t="shared" si="3"/>
        <v>4.3478260869565215</v>
      </c>
      <c r="M27" s="91">
        <f t="shared" si="4"/>
        <v>10</v>
      </c>
      <c r="N27" s="245">
        <f t="shared" si="5"/>
        <v>8.1300813008130088</v>
      </c>
      <c r="O27" s="91">
        <f t="shared" si="6"/>
        <v>6</v>
      </c>
      <c r="P27" s="245">
        <f t="shared" si="7"/>
        <v>6.5217391304347823</v>
      </c>
      <c r="Q27" s="114">
        <f t="shared" si="8"/>
        <v>5.691056910569106</v>
      </c>
      <c r="R27" s="115">
        <f t="shared" si="9"/>
        <v>2.1739130434782608</v>
      </c>
      <c r="S27" s="115">
        <f t="shared" si="10"/>
        <v>2.4390243902439024</v>
      </c>
      <c r="T27" s="115">
        <f t="shared" si="11"/>
        <v>4.3478260869565215</v>
      </c>
      <c r="U27" s="115">
        <f t="shared" si="12"/>
        <v>8.1300813008130088</v>
      </c>
      <c r="V27" s="115">
        <f t="shared" si="13"/>
        <v>6.5217391304347823</v>
      </c>
      <c r="W27" s="115"/>
      <c r="X27" s="115"/>
      <c r="Y27" s="115"/>
    </row>
    <row r="28" spans="1:25" ht="12.2" customHeight="1" x14ac:dyDescent="0.2">
      <c r="A28" s="12">
        <v>19</v>
      </c>
      <c r="B28" s="123" t="s">
        <v>292</v>
      </c>
      <c r="C28" s="118">
        <v>42</v>
      </c>
      <c r="D28" s="118">
        <v>42</v>
      </c>
      <c r="E28" s="118"/>
      <c r="F28" s="245">
        <f t="shared" si="0"/>
        <v>0</v>
      </c>
      <c r="G28" s="118">
        <v>2</v>
      </c>
      <c r="H28" s="245">
        <f t="shared" si="1"/>
        <v>4.7619047619047619</v>
      </c>
      <c r="I28" s="118">
        <v>1</v>
      </c>
      <c r="J28" s="245">
        <f t="shared" si="2"/>
        <v>2.3809523809523809</v>
      </c>
      <c r="K28" s="118">
        <v>2</v>
      </c>
      <c r="L28" s="245">
        <f t="shared" si="3"/>
        <v>4.7619047619047619</v>
      </c>
      <c r="M28" s="91">
        <f t="shared" si="4"/>
        <v>1</v>
      </c>
      <c r="N28" s="245">
        <f t="shared" si="5"/>
        <v>2.3809523809523809</v>
      </c>
      <c r="O28" s="91">
        <f t="shared" si="6"/>
        <v>4</v>
      </c>
      <c r="P28" s="245">
        <f t="shared" si="7"/>
        <v>9.5238095238095237</v>
      </c>
      <c r="Q28" s="114">
        <f t="shared" si="8"/>
        <v>0</v>
      </c>
      <c r="R28" s="115">
        <f t="shared" si="9"/>
        <v>4.7619047619047619</v>
      </c>
      <c r="S28" s="115">
        <f t="shared" si="10"/>
        <v>2.3809523809523809</v>
      </c>
      <c r="T28" s="115">
        <f t="shared" si="11"/>
        <v>4.7619047619047619</v>
      </c>
      <c r="U28" s="115">
        <f t="shared" si="12"/>
        <v>2.3809523809523809</v>
      </c>
      <c r="V28" s="115">
        <f t="shared" si="13"/>
        <v>9.5238095238095237</v>
      </c>
      <c r="W28" s="115"/>
      <c r="X28" s="115"/>
      <c r="Y28" s="115"/>
    </row>
    <row r="29" spans="1:25" ht="12.2" customHeight="1" x14ac:dyDescent="0.2">
      <c r="A29" s="12">
        <v>20</v>
      </c>
      <c r="B29" s="123" t="s">
        <v>293</v>
      </c>
      <c r="C29" s="118">
        <v>191</v>
      </c>
      <c r="D29" s="118">
        <v>154</v>
      </c>
      <c r="E29" s="118">
        <v>6</v>
      </c>
      <c r="F29" s="245">
        <f t="shared" si="0"/>
        <v>3.1413612565445028</v>
      </c>
      <c r="G29" s="118">
        <v>5</v>
      </c>
      <c r="H29" s="245">
        <f t="shared" si="1"/>
        <v>3.2467532467532467</v>
      </c>
      <c r="I29" s="118">
        <v>5</v>
      </c>
      <c r="J29" s="245">
        <f t="shared" si="2"/>
        <v>2.6178010471204187</v>
      </c>
      <c r="K29" s="118">
        <v>8</v>
      </c>
      <c r="L29" s="245">
        <f t="shared" si="3"/>
        <v>5.1948051948051948</v>
      </c>
      <c r="M29" s="91">
        <f t="shared" si="4"/>
        <v>11</v>
      </c>
      <c r="N29" s="245">
        <f t="shared" si="5"/>
        <v>5.7591623036649215</v>
      </c>
      <c r="O29" s="91">
        <f t="shared" si="6"/>
        <v>13</v>
      </c>
      <c r="P29" s="245">
        <f t="shared" si="7"/>
        <v>8.4415584415584419</v>
      </c>
      <c r="Q29" s="114">
        <f t="shared" si="8"/>
        <v>3.1413612565445028</v>
      </c>
      <c r="R29" s="115">
        <f t="shared" si="9"/>
        <v>3.2467532467532467</v>
      </c>
      <c r="S29" s="115">
        <f t="shared" si="10"/>
        <v>2.6178010471204187</v>
      </c>
      <c r="T29" s="115">
        <f t="shared" si="11"/>
        <v>5.1948051948051948</v>
      </c>
      <c r="U29" s="115">
        <f t="shared" si="12"/>
        <v>5.7591623036649215</v>
      </c>
      <c r="V29" s="115">
        <f t="shared" si="13"/>
        <v>8.4415584415584419</v>
      </c>
      <c r="W29" s="115"/>
      <c r="X29" s="115"/>
      <c r="Y29" s="115"/>
    </row>
    <row r="30" spans="1:25" ht="12.2" customHeight="1" x14ac:dyDescent="0.2">
      <c r="A30" s="12">
        <v>21</v>
      </c>
      <c r="B30" s="123" t="s">
        <v>294</v>
      </c>
      <c r="C30" s="118">
        <v>34</v>
      </c>
      <c r="D30" s="118">
        <v>25</v>
      </c>
      <c r="E30" s="118">
        <v>2</v>
      </c>
      <c r="F30" s="245">
        <f t="shared" si="0"/>
        <v>5.882352941176471</v>
      </c>
      <c r="G30" s="118">
        <v>3</v>
      </c>
      <c r="H30" s="245">
        <f t="shared" si="1"/>
        <v>12</v>
      </c>
      <c r="I30" s="118">
        <v>4</v>
      </c>
      <c r="J30" s="245">
        <f t="shared" si="2"/>
        <v>11.764705882352942</v>
      </c>
      <c r="K30" s="118">
        <v>1</v>
      </c>
      <c r="L30" s="245">
        <f t="shared" si="3"/>
        <v>4</v>
      </c>
      <c r="M30" s="91">
        <f t="shared" si="4"/>
        <v>6</v>
      </c>
      <c r="N30" s="245">
        <f t="shared" si="5"/>
        <v>17.647058823529413</v>
      </c>
      <c r="O30" s="91">
        <f t="shared" si="6"/>
        <v>4</v>
      </c>
      <c r="P30" s="245">
        <f t="shared" si="7"/>
        <v>16</v>
      </c>
      <c r="Q30" s="114">
        <f t="shared" si="8"/>
        <v>5.882352941176471</v>
      </c>
      <c r="R30" s="115">
        <f t="shared" si="9"/>
        <v>12</v>
      </c>
      <c r="S30" s="115">
        <f t="shared" si="10"/>
        <v>11.764705882352942</v>
      </c>
      <c r="T30" s="115">
        <f t="shared" si="11"/>
        <v>4</v>
      </c>
      <c r="U30" s="115">
        <f t="shared" si="12"/>
        <v>17.647058823529413</v>
      </c>
      <c r="V30" s="115">
        <f t="shared" si="13"/>
        <v>16</v>
      </c>
      <c r="W30" s="115"/>
      <c r="X30" s="115"/>
      <c r="Y30" s="115"/>
    </row>
    <row r="31" spans="1:25" ht="12.2" customHeight="1" x14ac:dyDescent="0.2">
      <c r="A31" s="12">
        <v>22</v>
      </c>
      <c r="B31" s="123" t="s">
        <v>295</v>
      </c>
      <c r="C31" s="118">
        <v>126</v>
      </c>
      <c r="D31" s="118">
        <v>80</v>
      </c>
      <c r="E31" s="118">
        <v>9</v>
      </c>
      <c r="F31" s="245">
        <f t="shared" si="0"/>
        <v>7.1428571428571432</v>
      </c>
      <c r="G31" s="118">
        <v>2</v>
      </c>
      <c r="H31" s="245">
        <f t="shared" si="1"/>
        <v>2.5</v>
      </c>
      <c r="I31" s="118">
        <v>6</v>
      </c>
      <c r="J31" s="245">
        <f t="shared" si="2"/>
        <v>4.7619047619047619</v>
      </c>
      <c r="K31" s="118">
        <v>1</v>
      </c>
      <c r="L31" s="245">
        <f t="shared" si="3"/>
        <v>1.25</v>
      </c>
      <c r="M31" s="91">
        <f t="shared" si="4"/>
        <v>15</v>
      </c>
      <c r="N31" s="245">
        <f t="shared" si="5"/>
        <v>11.904761904761905</v>
      </c>
      <c r="O31" s="91">
        <f t="shared" si="6"/>
        <v>3</v>
      </c>
      <c r="P31" s="245">
        <f t="shared" si="7"/>
        <v>3.75</v>
      </c>
      <c r="Q31" s="114">
        <f t="shared" si="8"/>
        <v>7.1428571428571432</v>
      </c>
      <c r="R31" s="115">
        <f t="shared" si="9"/>
        <v>2.5</v>
      </c>
      <c r="S31" s="115">
        <f t="shared" si="10"/>
        <v>4.7619047619047619</v>
      </c>
      <c r="T31" s="115">
        <f t="shared" si="11"/>
        <v>1.25</v>
      </c>
      <c r="U31" s="115">
        <f t="shared" si="12"/>
        <v>11.904761904761905</v>
      </c>
      <c r="V31" s="115">
        <f t="shared" si="13"/>
        <v>3.75</v>
      </c>
      <c r="W31" s="115"/>
      <c r="X31" s="115"/>
      <c r="Y31" s="115"/>
    </row>
    <row r="32" spans="1:25" ht="12.2" customHeight="1" x14ac:dyDescent="0.2">
      <c r="A32" s="12">
        <v>23</v>
      </c>
      <c r="B32" s="123" t="s">
        <v>296</v>
      </c>
      <c r="C32" s="118">
        <v>46</v>
      </c>
      <c r="D32" s="118">
        <v>44</v>
      </c>
      <c r="E32" s="118">
        <v>3</v>
      </c>
      <c r="F32" s="245">
        <f t="shared" si="0"/>
        <v>6.5217391304347823</v>
      </c>
      <c r="G32" s="118">
        <v>1</v>
      </c>
      <c r="H32" s="245">
        <f t="shared" si="1"/>
        <v>2.2727272727272729</v>
      </c>
      <c r="I32" s="118">
        <v>2</v>
      </c>
      <c r="J32" s="245">
        <f t="shared" si="2"/>
        <v>4.3478260869565215</v>
      </c>
      <c r="K32" s="118">
        <v>3</v>
      </c>
      <c r="L32" s="245">
        <f t="shared" si="3"/>
        <v>6.8181818181818183</v>
      </c>
      <c r="M32" s="91">
        <f t="shared" si="4"/>
        <v>5</v>
      </c>
      <c r="N32" s="245">
        <f t="shared" si="5"/>
        <v>10.869565217391305</v>
      </c>
      <c r="O32" s="91">
        <f t="shared" si="6"/>
        <v>4</v>
      </c>
      <c r="P32" s="245">
        <f t="shared" si="7"/>
        <v>9.0909090909090917</v>
      </c>
      <c r="Q32" s="114">
        <f t="shared" si="8"/>
        <v>6.5217391304347823</v>
      </c>
      <c r="R32" s="115">
        <f t="shared" si="9"/>
        <v>2.2727272727272729</v>
      </c>
      <c r="S32" s="115">
        <f t="shared" si="10"/>
        <v>4.3478260869565215</v>
      </c>
      <c r="T32" s="115">
        <f t="shared" si="11"/>
        <v>6.8181818181818183</v>
      </c>
      <c r="U32" s="115">
        <f t="shared" si="12"/>
        <v>10.869565217391305</v>
      </c>
      <c r="V32" s="115">
        <f t="shared" si="13"/>
        <v>9.0909090909090917</v>
      </c>
      <c r="W32" s="115"/>
      <c r="X32" s="115"/>
      <c r="Y32" s="115"/>
    </row>
    <row r="33" spans="1:25" ht="12.2" customHeight="1" x14ac:dyDescent="0.2">
      <c r="A33" s="12">
        <v>24</v>
      </c>
      <c r="B33" s="123" t="s">
        <v>297</v>
      </c>
      <c r="C33" s="118">
        <v>69</v>
      </c>
      <c r="D33" s="118">
        <v>46</v>
      </c>
      <c r="E33" s="118">
        <v>3</v>
      </c>
      <c r="F33" s="245">
        <f t="shared" si="0"/>
        <v>4.3478260869565215</v>
      </c>
      <c r="G33" s="118">
        <v>4</v>
      </c>
      <c r="H33" s="245">
        <f t="shared" si="1"/>
        <v>8.695652173913043</v>
      </c>
      <c r="I33" s="118">
        <v>3</v>
      </c>
      <c r="J33" s="245">
        <f t="shared" si="2"/>
        <v>4.3478260869565215</v>
      </c>
      <c r="K33" s="118">
        <v>6</v>
      </c>
      <c r="L33" s="245">
        <f t="shared" si="3"/>
        <v>13.043478260869565</v>
      </c>
      <c r="M33" s="91">
        <f t="shared" si="4"/>
        <v>6</v>
      </c>
      <c r="N33" s="245">
        <f t="shared" si="5"/>
        <v>8.695652173913043</v>
      </c>
      <c r="O33" s="91">
        <f t="shared" si="6"/>
        <v>10</v>
      </c>
      <c r="P33" s="245">
        <f t="shared" si="7"/>
        <v>21.739130434782609</v>
      </c>
      <c r="Q33" s="114">
        <f t="shared" si="8"/>
        <v>4.3478260869565215</v>
      </c>
      <c r="R33" s="115">
        <f t="shared" si="9"/>
        <v>8.695652173913043</v>
      </c>
      <c r="S33" s="115">
        <f t="shared" si="10"/>
        <v>4.3478260869565215</v>
      </c>
      <c r="T33" s="115">
        <f t="shared" si="11"/>
        <v>13.043478260869565</v>
      </c>
      <c r="U33" s="115">
        <f t="shared" si="12"/>
        <v>8.695652173913043</v>
      </c>
      <c r="V33" s="115">
        <f t="shared" si="13"/>
        <v>21.739130434782609</v>
      </c>
      <c r="W33" s="115"/>
      <c r="X33" s="115"/>
      <c r="Y33" s="115"/>
    </row>
    <row r="34" spans="1:25" ht="12.2" customHeight="1" x14ac:dyDescent="0.2">
      <c r="A34" s="12">
        <v>25</v>
      </c>
      <c r="B34" s="123" t="s">
        <v>298</v>
      </c>
      <c r="C34" s="118">
        <v>39</v>
      </c>
      <c r="D34" s="118">
        <v>38</v>
      </c>
      <c r="E34" s="118">
        <v>2</v>
      </c>
      <c r="F34" s="245">
        <f t="shared" si="0"/>
        <v>5.1282051282051286</v>
      </c>
      <c r="G34" s="118">
        <v>3</v>
      </c>
      <c r="H34" s="245">
        <f t="shared" si="1"/>
        <v>7.8947368421052628</v>
      </c>
      <c r="I34" s="118">
        <v>4</v>
      </c>
      <c r="J34" s="245">
        <f t="shared" si="2"/>
        <v>10.256410256410257</v>
      </c>
      <c r="K34" s="118">
        <v>1</v>
      </c>
      <c r="L34" s="245">
        <f t="shared" si="3"/>
        <v>2.6315789473684212</v>
      </c>
      <c r="M34" s="91">
        <f t="shared" si="4"/>
        <v>6</v>
      </c>
      <c r="N34" s="245">
        <f t="shared" si="5"/>
        <v>15.384615384615385</v>
      </c>
      <c r="O34" s="91">
        <f t="shared" si="6"/>
        <v>4</v>
      </c>
      <c r="P34" s="245">
        <f t="shared" si="7"/>
        <v>10.526315789473685</v>
      </c>
      <c r="Q34" s="114">
        <f t="shared" si="8"/>
        <v>5.1282051282051286</v>
      </c>
      <c r="R34" s="115">
        <f t="shared" si="9"/>
        <v>7.8947368421052628</v>
      </c>
      <c r="S34" s="115">
        <f t="shared" si="10"/>
        <v>10.256410256410257</v>
      </c>
      <c r="T34" s="115">
        <f t="shared" si="11"/>
        <v>2.6315789473684212</v>
      </c>
      <c r="U34" s="115">
        <f t="shared" si="12"/>
        <v>15.384615384615385</v>
      </c>
      <c r="V34" s="115">
        <f t="shared" si="13"/>
        <v>10.526315789473685</v>
      </c>
      <c r="W34" s="115"/>
      <c r="X34" s="115"/>
      <c r="Y34" s="115"/>
    </row>
    <row r="35" spans="1:25" ht="12.2" customHeight="1" x14ac:dyDescent="0.2">
      <c r="A35" s="12">
        <v>26</v>
      </c>
      <c r="B35" s="123" t="s">
        <v>99</v>
      </c>
      <c r="C35" s="118">
        <v>159</v>
      </c>
      <c r="D35" s="118">
        <v>105</v>
      </c>
      <c r="E35" s="118">
        <v>5</v>
      </c>
      <c r="F35" s="245">
        <f t="shared" si="0"/>
        <v>3.1446540880503147</v>
      </c>
      <c r="G35" s="118">
        <v>2</v>
      </c>
      <c r="H35" s="245">
        <f t="shared" si="1"/>
        <v>1.9047619047619047</v>
      </c>
      <c r="I35" s="118">
        <v>14</v>
      </c>
      <c r="J35" s="245">
        <f t="shared" si="2"/>
        <v>8.8050314465408803</v>
      </c>
      <c r="K35" s="118">
        <v>1</v>
      </c>
      <c r="L35" s="245">
        <f t="shared" si="3"/>
        <v>0.95238095238095233</v>
      </c>
      <c r="M35" s="91">
        <f t="shared" si="4"/>
        <v>19</v>
      </c>
      <c r="N35" s="245">
        <f t="shared" si="5"/>
        <v>11.949685534591195</v>
      </c>
      <c r="O35" s="91">
        <f t="shared" si="6"/>
        <v>3</v>
      </c>
      <c r="P35" s="245">
        <f t="shared" si="7"/>
        <v>2.8571428571428572</v>
      </c>
      <c r="Q35" s="114">
        <f t="shared" si="8"/>
        <v>3.1446540880503147</v>
      </c>
      <c r="R35" s="115">
        <f t="shared" si="9"/>
        <v>1.9047619047619047</v>
      </c>
      <c r="S35" s="115">
        <f t="shared" si="10"/>
        <v>8.8050314465408803</v>
      </c>
      <c r="T35" s="115">
        <f t="shared" si="11"/>
        <v>0.95238095238095233</v>
      </c>
      <c r="U35" s="115">
        <f t="shared" si="12"/>
        <v>11.949685534591195</v>
      </c>
      <c r="V35" s="115">
        <f t="shared" si="13"/>
        <v>2.8571428571428572</v>
      </c>
      <c r="W35" s="115"/>
      <c r="X35" s="115"/>
      <c r="Y35" s="115"/>
    </row>
    <row r="36" spans="1:25" ht="12.2" customHeight="1" x14ac:dyDescent="0.2">
      <c r="A36" s="12">
        <v>27</v>
      </c>
      <c r="B36" s="123" t="s">
        <v>100</v>
      </c>
      <c r="C36" s="118"/>
      <c r="D36" s="118"/>
      <c r="E36" s="118"/>
      <c r="F36" s="245"/>
      <c r="G36" s="118"/>
      <c r="H36" s="245"/>
      <c r="I36" s="118"/>
      <c r="J36" s="245"/>
      <c r="K36" s="118"/>
      <c r="L36" s="245"/>
      <c r="M36" s="91"/>
      <c r="N36" s="245"/>
      <c r="O36" s="91"/>
      <c r="P36" s="245"/>
      <c r="Q36" s="114">
        <f t="shared" si="8"/>
        <v>0</v>
      </c>
      <c r="R36" s="115">
        <f t="shared" si="9"/>
        <v>0</v>
      </c>
      <c r="S36" s="115">
        <f t="shared" si="10"/>
        <v>0</v>
      </c>
      <c r="T36" s="115">
        <f t="shared" si="11"/>
        <v>0</v>
      </c>
      <c r="U36" s="115">
        <f t="shared" si="12"/>
        <v>0</v>
      </c>
      <c r="V36" s="115">
        <f t="shared" si="13"/>
        <v>0</v>
      </c>
      <c r="W36" s="115"/>
      <c r="X36" s="115"/>
      <c r="Y36" s="115"/>
    </row>
    <row r="37" spans="1:25" ht="12.2" customHeight="1" x14ac:dyDescent="0.2">
      <c r="A37" s="68"/>
      <c r="B37" s="124" t="s">
        <v>37</v>
      </c>
      <c r="C37" s="266">
        <f>SUM(C10:C36)</f>
        <v>2776</v>
      </c>
      <c r="D37" s="266">
        <f>SUM(D10:D36)</f>
        <v>2219</v>
      </c>
      <c r="E37" s="266">
        <f>SUM(E10:E36)</f>
        <v>117</v>
      </c>
      <c r="F37" s="280">
        <f>IF(C37=0,IF(E37=0,0,100),Q37)</f>
        <v>4.2146974063400577</v>
      </c>
      <c r="G37" s="266">
        <f>SUM(G10:G36)</f>
        <v>69</v>
      </c>
      <c r="H37" s="280">
        <f>IF(D37=0,IF(G37=0,0,100),R37)</f>
        <v>3.1095087877422261</v>
      </c>
      <c r="I37" s="266">
        <f>SUM(I10:I36)</f>
        <v>197</v>
      </c>
      <c r="J37" s="280">
        <f>IF(C37=0,IF(I37=0,0,100),S37)</f>
        <v>7.0965417867435159</v>
      </c>
      <c r="K37" s="266">
        <f>SUM(K10:K36)</f>
        <v>107</v>
      </c>
      <c r="L37" s="280">
        <f>IF(D37=0,IF(K37=0,0,100),T37)</f>
        <v>4.8219918882379451</v>
      </c>
      <c r="M37" s="266">
        <f>SUM(M10:M36)</f>
        <v>314</v>
      </c>
      <c r="N37" s="280">
        <f>IF(C37=0,IF(M37=0,0,100),U37)</f>
        <v>11.311239193083573</v>
      </c>
      <c r="O37" s="266">
        <f>SUM(O10:O36)</f>
        <v>176</v>
      </c>
      <c r="P37" s="280">
        <f>IF(D37=0,IF(O37=0,0,100),V37)</f>
        <v>7.9315006759801712</v>
      </c>
      <c r="Q37" s="114">
        <f t="shared" si="8"/>
        <v>4.2146974063400577</v>
      </c>
      <c r="R37" s="115">
        <f t="shared" si="9"/>
        <v>3.1095087877422261</v>
      </c>
      <c r="S37" s="115">
        <f t="shared" si="10"/>
        <v>7.0965417867435159</v>
      </c>
      <c r="T37" s="115">
        <f t="shared" si="11"/>
        <v>4.8219918882379451</v>
      </c>
      <c r="U37" s="115">
        <f t="shared" si="12"/>
        <v>11.311239193083573</v>
      </c>
      <c r="V37" s="115">
        <f t="shared" si="13"/>
        <v>7.9315006759801712</v>
      </c>
      <c r="W37" s="115"/>
      <c r="X37" s="115"/>
      <c r="Y37" s="115"/>
    </row>
    <row r="38" spans="1:25" ht="12.2" customHeight="1" x14ac:dyDescent="0.2">
      <c r="A38" s="2"/>
      <c r="B38" s="2"/>
      <c r="C38" s="11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15"/>
      <c r="R38" s="115"/>
      <c r="S38" s="115"/>
      <c r="T38" s="115"/>
      <c r="U38" s="115"/>
      <c r="V38" s="115"/>
      <c r="W38" s="115"/>
      <c r="X38" s="115"/>
      <c r="Y38" s="115"/>
    </row>
    <row r="39" spans="1:25" ht="12.95" customHeight="1" x14ac:dyDescent="0.2">
      <c r="B39" s="22" t="s">
        <v>319</v>
      </c>
      <c r="Q39" s="115"/>
      <c r="R39" s="115"/>
      <c r="S39" s="115"/>
      <c r="T39" s="115"/>
      <c r="U39" s="115"/>
      <c r="V39" s="115"/>
      <c r="W39" s="115"/>
      <c r="X39" s="115"/>
      <c r="Y39" s="115"/>
    </row>
    <row r="40" spans="1:25" ht="12.95" customHeight="1" x14ac:dyDescent="0.2">
      <c r="Q40" s="115"/>
      <c r="R40" s="115"/>
      <c r="S40" s="115"/>
      <c r="T40" s="115"/>
      <c r="U40" s="115"/>
      <c r="V40" s="115"/>
      <c r="W40" s="115"/>
      <c r="X40" s="115"/>
      <c r="Y40" s="115"/>
    </row>
    <row r="41" spans="1:25" ht="12.95" customHeight="1" x14ac:dyDescent="0.2">
      <c r="Q41" s="115"/>
      <c r="R41" s="115"/>
      <c r="S41" s="115"/>
      <c r="T41" s="115"/>
      <c r="U41" s="115"/>
      <c r="V41" s="115"/>
      <c r="W41" s="115"/>
      <c r="X41" s="115"/>
      <c r="Y41" s="115"/>
    </row>
    <row r="42" spans="1:25" ht="12.95" customHeight="1" x14ac:dyDescent="0.2">
      <c r="Q42" s="115"/>
      <c r="R42" s="115"/>
      <c r="S42" s="115"/>
      <c r="T42" s="115"/>
      <c r="U42" s="115"/>
      <c r="V42" s="115"/>
      <c r="W42" s="115"/>
      <c r="X42" s="115"/>
      <c r="Y42" s="115"/>
    </row>
    <row r="43" spans="1:25" ht="12.95" customHeight="1" x14ac:dyDescent="0.2">
      <c r="Q43" s="115"/>
      <c r="R43" s="115"/>
      <c r="S43" s="115"/>
      <c r="T43" s="115"/>
      <c r="U43" s="115"/>
      <c r="V43" s="115"/>
      <c r="W43" s="115"/>
      <c r="X43" s="115"/>
      <c r="Y43" s="115"/>
    </row>
    <row r="44" spans="1:25" ht="12.95" customHeight="1" x14ac:dyDescent="0.2">
      <c r="Q44" s="115"/>
      <c r="R44" s="115"/>
      <c r="S44" s="115"/>
      <c r="T44" s="115"/>
      <c r="U44" s="115"/>
      <c r="V44" s="115"/>
      <c r="W44" s="115"/>
      <c r="X44" s="115"/>
      <c r="Y44" s="115"/>
    </row>
    <row r="45" spans="1:25" ht="12.95" customHeight="1" x14ac:dyDescent="0.2">
      <c r="Q45" s="115"/>
      <c r="R45" s="115"/>
      <c r="S45" s="115"/>
      <c r="T45" s="115"/>
      <c r="U45" s="115"/>
      <c r="V45" s="115"/>
      <c r="W45" s="115"/>
      <c r="X45" s="115"/>
      <c r="Y45" s="115"/>
    </row>
    <row r="46" spans="1:25" ht="12.95" customHeight="1" x14ac:dyDescent="0.2">
      <c r="Q46" s="115"/>
      <c r="R46" s="115"/>
      <c r="S46" s="115"/>
      <c r="T46" s="115"/>
      <c r="U46" s="115"/>
      <c r="V46" s="115"/>
      <c r="W46" s="115"/>
      <c r="X46" s="115"/>
      <c r="Y46" s="115"/>
    </row>
    <row r="47" spans="1:25" ht="12.95" customHeight="1" x14ac:dyDescent="0.2">
      <c r="Q47" s="115"/>
      <c r="R47" s="115"/>
      <c r="S47" s="115"/>
      <c r="T47" s="115"/>
      <c r="U47" s="115"/>
      <c r="V47" s="115"/>
      <c r="W47" s="115"/>
      <c r="X47" s="115"/>
      <c r="Y47" s="115"/>
    </row>
    <row r="48" spans="1:25" ht="12.95" customHeight="1" x14ac:dyDescent="0.2">
      <c r="Q48" s="115"/>
      <c r="R48" s="115"/>
      <c r="S48" s="115"/>
      <c r="T48" s="115"/>
      <c r="U48" s="115"/>
      <c r="V48" s="115"/>
      <c r="W48" s="115"/>
      <c r="X48" s="115"/>
      <c r="Y48" s="115"/>
    </row>
    <row r="49" spans="17:25" ht="12.95" customHeight="1" x14ac:dyDescent="0.2">
      <c r="Q49" s="115"/>
      <c r="R49" s="115"/>
      <c r="S49" s="115"/>
      <c r="T49" s="115"/>
      <c r="U49" s="115"/>
      <c r="V49" s="115"/>
      <c r="W49" s="115"/>
      <c r="X49" s="115"/>
      <c r="Y49" s="115"/>
    </row>
    <row r="50" spans="17:25" ht="12.95" customHeight="1" x14ac:dyDescent="0.2">
      <c r="Q50" s="115"/>
      <c r="R50" s="115"/>
      <c r="S50" s="115"/>
      <c r="T50" s="115"/>
      <c r="U50" s="115"/>
      <c r="V50" s="115"/>
      <c r="W50" s="115"/>
      <c r="X50" s="115"/>
      <c r="Y50" s="115"/>
    </row>
    <row r="51" spans="17:25" ht="12.95" customHeight="1" x14ac:dyDescent="0.2">
      <c r="Q51" s="115"/>
      <c r="R51" s="115"/>
      <c r="S51" s="115"/>
      <c r="T51" s="115"/>
      <c r="U51" s="115"/>
      <c r="V51" s="115"/>
      <c r="W51" s="115"/>
      <c r="X51" s="115"/>
      <c r="Y51" s="115"/>
    </row>
    <row r="52" spans="17:25" ht="12.95" customHeight="1" x14ac:dyDescent="0.2">
      <c r="Q52" s="115"/>
      <c r="R52" s="115"/>
      <c r="S52" s="115"/>
      <c r="T52" s="115"/>
      <c r="U52" s="115"/>
      <c r="V52" s="115"/>
      <c r="W52" s="115"/>
      <c r="X52" s="115"/>
      <c r="Y52" s="115"/>
    </row>
    <row r="53" spans="17:25" ht="12.95" customHeight="1" x14ac:dyDescent="0.2">
      <c r="Q53" s="115"/>
      <c r="R53" s="115"/>
      <c r="S53" s="115"/>
      <c r="T53" s="115"/>
      <c r="U53" s="115"/>
      <c r="V53" s="115"/>
      <c r="W53" s="115"/>
      <c r="X53" s="115"/>
      <c r="Y53" s="115"/>
    </row>
    <row r="54" spans="17:25" ht="12.95" customHeight="1" x14ac:dyDescent="0.2">
      <c r="Q54" s="115"/>
      <c r="R54" s="115"/>
      <c r="S54" s="115"/>
      <c r="T54" s="115"/>
      <c r="U54" s="115"/>
      <c r="V54" s="115"/>
      <c r="W54" s="115"/>
      <c r="X54" s="115"/>
      <c r="Y54" s="115"/>
    </row>
    <row r="55" spans="17:25" ht="12.95" customHeight="1" x14ac:dyDescent="0.2">
      <c r="Q55" s="115"/>
      <c r="R55" s="115"/>
      <c r="S55" s="115"/>
      <c r="T55" s="115"/>
      <c r="U55" s="115"/>
      <c r="V55" s="115"/>
      <c r="W55" s="115"/>
      <c r="X55" s="115"/>
      <c r="Y55" s="115"/>
    </row>
    <row r="56" spans="17:25" ht="12.95" customHeight="1" x14ac:dyDescent="0.2">
      <c r="Q56" s="115"/>
      <c r="R56" s="115"/>
      <c r="S56" s="115"/>
      <c r="T56" s="115"/>
      <c r="U56" s="115"/>
      <c r="V56" s="115"/>
      <c r="W56" s="115"/>
      <c r="X56" s="115"/>
      <c r="Y56" s="115"/>
    </row>
    <row r="57" spans="17:25" ht="12.95" customHeight="1" x14ac:dyDescent="0.2">
      <c r="Q57" s="115"/>
      <c r="R57" s="115"/>
      <c r="S57" s="115"/>
      <c r="T57" s="115"/>
      <c r="U57" s="115"/>
      <c r="V57" s="115"/>
      <c r="W57" s="115"/>
      <c r="X57" s="115"/>
      <c r="Y57" s="115"/>
    </row>
    <row r="58" spans="17:25" ht="12.95" customHeight="1" x14ac:dyDescent="0.2">
      <c r="Q58" s="115"/>
      <c r="R58" s="115"/>
      <c r="S58" s="115"/>
      <c r="T58" s="115"/>
      <c r="U58" s="115"/>
      <c r="V58" s="115"/>
      <c r="W58" s="115"/>
      <c r="X58" s="115"/>
      <c r="Y58" s="115"/>
    </row>
    <row r="59" spans="17:25" ht="12.95" customHeight="1" x14ac:dyDescent="0.2">
      <c r="Q59" s="115"/>
      <c r="R59" s="115"/>
      <c r="S59" s="115"/>
      <c r="T59" s="115"/>
      <c r="U59" s="115"/>
      <c r="V59" s="115"/>
      <c r="W59" s="115"/>
      <c r="X59" s="115"/>
      <c r="Y59" s="115"/>
    </row>
    <row r="60" spans="17:25" ht="12.95" customHeight="1" x14ac:dyDescent="0.2">
      <c r="Q60" s="115"/>
      <c r="R60" s="115"/>
      <c r="S60" s="115"/>
      <c r="T60" s="115"/>
      <c r="U60" s="115"/>
      <c r="V60" s="115"/>
      <c r="W60" s="115"/>
      <c r="X60" s="115"/>
      <c r="Y60" s="115"/>
    </row>
    <row r="61" spans="17:25" ht="12.95" customHeight="1" x14ac:dyDescent="0.2">
      <c r="Q61" s="115"/>
      <c r="R61" s="115"/>
      <c r="S61" s="115"/>
      <c r="T61" s="115"/>
      <c r="U61" s="115"/>
      <c r="V61" s="115"/>
      <c r="W61" s="115"/>
      <c r="X61" s="115"/>
      <c r="Y61" s="115"/>
    </row>
    <row r="62" spans="17:25" ht="12.95" customHeight="1" x14ac:dyDescent="0.2">
      <c r="Q62" s="115"/>
      <c r="R62" s="115"/>
      <c r="S62" s="115"/>
      <c r="T62" s="115"/>
      <c r="U62" s="115"/>
      <c r="V62" s="115"/>
      <c r="W62" s="115"/>
      <c r="X62" s="115"/>
      <c r="Y62" s="115"/>
    </row>
    <row r="63" spans="17:25" ht="12.95" customHeight="1" x14ac:dyDescent="0.2">
      <c r="Q63" s="115"/>
      <c r="R63" s="115"/>
      <c r="S63" s="115"/>
      <c r="T63" s="115"/>
      <c r="U63" s="115"/>
      <c r="V63" s="115"/>
      <c r="W63" s="115"/>
      <c r="X63" s="115"/>
      <c r="Y63" s="115"/>
    </row>
    <row r="64" spans="17:25" ht="12.95" customHeight="1" x14ac:dyDescent="0.2">
      <c r="Q64" s="115"/>
      <c r="R64" s="115"/>
      <c r="S64" s="115"/>
      <c r="T64" s="115"/>
      <c r="U64" s="115"/>
      <c r="V64" s="115"/>
      <c r="W64" s="115"/>
      <c r="X64" s="115"/>
      <c r="Y64" s="115"/>
    </row>
    <row r="65" spans="17:25" ht="12.95" customHeight="1" x14ac:dyDescent="0.2">
      <c r="Q65" s="115"/>
      <c r="R65" s="115"/>
      <c r="S65" s="115"/>
      <c r="T65" s="115"/>
      <c r="U65" s="115"/>
      <c r="V65" s="115"/>
      <c r="W65" s="115"/>
      <c r="X65" s="115"/>
      <c r="Y65" s="115"/>
    </row>
    <row r="66" spans="17:25" ht="12.95" customHeight="1" x14ac:dyDescent="0.2">
      <c r="Q66" s="115"/>
      <c r="R66" s="115"/>
      <c r="S66" s="115"/>
      <c r="T66" s="115"/>
      <c r="U66" s="115"/>
      <c r="V66" s="115"/>
      <c r="W66" s="115"/>
      <c r="X66" s="115"/>
      <c r="Y66" s="115"/>
    </row>
    <row r="67" spans="17:25" ht="12.95" customHeight="1" x14ac:dyDescent="0.2">
      <c r="Q67" s="115"/>
      <c r="R67" s="115"/>
      <c r="S67" s="115"/>
      <c r="T67" s="115"/>
      <c r="U67" s="115"/>
      <c r="V67" s="115"/>
      <c r="W67" s="115"/>
      <c r="X67" s="115"/>
      <c r="Y67" s="115"/>
    </row>
    <row r="68" spans="17:25" ht="12.95" customHeight="1" x14ac:dyDescent="0.2">
      <c r="Q68" s="115"/>
      <c r="R68" s="115"/>
      <c r="S68" s="115"/>
      <c r="T68" s="115"/>
      <c r="U68" s="115"/>
      <c r="V68" s="115"/>
      <c r="W68" s="115"/>
      <c r="X68" s="115"/>
      <c r="Y68" s="115"/>
    </row>
    <row r="69" spans="17:25" ht="12.95" customHeight="1" x14ac:dyDescent="0.2">
      <c r="Q69" s="115"/>
      <c r="R69" s="115"/>
      <c r="S69" s="115"/>
      <c r="T69" s="115"/>
      <c r="U69" s="115"/>
      <c r="V69" s="115"/>
      <c r="W69" s="115"/>
      <c r="X69" s="115"/>
      <c r="Y69" s="115"/>
    </row>
    <row r="70" spans="17:25" ht="12.95" customHeight="1" x14ac:dyDescent="0.2">
      <c r="Q70" s="115"/>
      <c r="R70" s="115"/>
      <c r="S70" s="115"/>
      <c r="T70" s="115"/>
      <c r="U70" s="115"/>
      <c r="V70" s="115"/>
      <c r="W70" s="115"/>
      <c r="X70" s="115"/>
      <c r="Y70" s="115"/>
    </row>
    <row r="71" spans="17:25" ht="12.95" customHeight="1" x14ac:dyDescent="0.2">
      <c r="Q71" s="115"/>
      <c r="R71" s="115"/>
      <c r="S71" s="115"/>
      <c r="T71" s="115"/>
      <c r="U71" s="115"/>
      <c r="V71" s="115"/>
      <c r="W71" s="115"/>
      <c r="X71" s="115"/>
      <c r="Y71" s="115"/>
    </row>
    <row r="72" spans="17:25" ht="12.95" customHeight="1" x14ac:dyDescent="0.2">
      <c r="Q72" s="115"/>
      <c r="R72" s="115"/>
      <c r="S72" s="115"/>
      <c r="T72" s="115"/>
      <c r="U72" s="115"/>
      <c r="V72" s="115"/>
      <c r="W72" s="115"/>
      <c r="X72" s="115"/>
      <c r="Y72" s="115"/>
    </row>
    <row r="73" spans="17:25" ht="12.95" customHeight="1" x14ac:dyDescent="0.2">
      <c r="Q73" s="115"/>
      <c r="R73" s="115"/>
      <c r="S73" s="115"/>
      <c r="T73" s="115"/>
      <c r="U73" s="115"/>
      <c r="V73" s="115"/>
      <c r="W73" s="115"/>
      <c r="X73" s="115"/>
      <c r="Y73" s="115"/>
    </row>
    <row r="74" spans="17:25" ht="12.95" customHeight="1" x14ac:dyDescent="0.2">
      <c r="Q74" s="115"/>
      <c r="R74" s="115"/>
      <c r="S74" s="115"/>
      <c r="T74" s="115"/>
      <c r="U74" s="115"/>
      <c r="V74" s="115"/>
      <c r="W74" s="115"/>
      <c r="X74" s="115"/>
      <c r="Y74" s="115"/>
    </row>
    <row r="75" spans="17:25" ht="12.95" customHeight="1" x14ac:dyDescent="0.2">
      <c r="Q75" s="115"/>
      <c r="R75" s="115"/>
      <c r="S75" s="115"/>
      <c r="T75" s="115"/>
      <c r="U75" s="115"/>
      <c r="V75" s="115"/>
      <c r="W75" s="115"/>
      <c r="X75" s="115"/>
      <c r="Y75" s="115"/>
    </row>
    <row r="76" spans="17:25" ht="12.95" customHeight="1" x14ac:dyDescent="0.2">
      <c r="Q76" s="115"/>
      <c r="R76" s="115"/>
      <c r="S76" s="115"/>
      <c r="T76" s="115"/>
      <c r="U76" s="115"/>
      <c r="V76" s="115"/>
      <c r="W76" s="115"/>
      <c r="X76" s="115"/>
      <c r="Y76" s="115"/>
    </row>
    <row r="77" spans="17:25" ht="12.95" customHeight="1" x14ac:dyDescent="0.2">
      <c r="Q77" s="115"/>
      <c r="R77" s="115"/>
      <c r="S77" s="115"/>
      <c r="T77" s="115"/>
      <c r="U77" s="115"/>
      <c r="V77" s="115"/>
      <c r="W77" s="115"/>
      <c r="X77" s="115"/>
      <c r="Y77" s="115"/>
    </row>
    <row r="78" spans="17:25" ht="12.95" customHeight="1" x14ac:dyDescent="0.2">
      <c r="Q78" s="115"/>
      <c r="R78" s="115"/>
      <c r="S78" s="115"/>
      <c r="T78" s="115"/>
      <c r="U78" s="115"/>
      <c r="V78" s="115"/>
      <c r="W78" s="115"/>
      <c r="X78" s="115"/>
      <c r="Y78" s="115"/>
    </row>
    <row r="79" spans="17:25" ht="12.95" customHeight="1" x14ac:dyDescent="0.2">
      <c r="Q79" s="115"/>
      <c r="R79" s="115"/>
      <c r="S79" s="115"/>
      <c r="T79" s="115"/>
      <c r="U79" s="115"/>
      <c r="V79" s="115"/>
      <c r="W79" s="115"/>
      <c r="X79" s="115"/>
      <c r="Y79" s="115"/>
    </row>
    <row r="80" spans="17:25" ht="12.95" customHeight="1" x14ac:dyDescent="0.2">
      <c r="Q80" s="115"/>
      <c r="R80" s="115"/>
      <c r="S80" s="115"/>
      <c r="T80" s="115"/>
      <c r="U80" s="115"/>
      <c r="V80" s="115"/>
      <c r="W80" s="115"/>
      <c r="X80" s="115"/>
      <c r="Y80" s="115"/>
    </row>
    <row r="81" spans="17:25" ht="12.95" customHeight="1" x14ac:dyDescent="0.2">
      <c r="Q81" s="115"/>
      <c r="R81" s="115"/>
      <c r="S81" s="115"/>
      <c r="T81" s="115"/>
      <c r="U81" s="115"/>
      <c r="V81" s="115"/>
      <c r="W81" s="115"/>
      <c r="X81" s="115"/>
      <c r="Y81" s="115"/>
    </row>
    <row r="82" spans="17:25" ht="12.95" customHeight="1" x14ac:dyDescent="0.2">
      <c r="Q82" s="115"/>
      <c r="R82" s="115"/>
      <c r="S82" s="115"/>
      <c r="T82" s="115"/>
      <c r="U82" s="115"/>
      <c r="V82" s="115"/>
      <c r="W82" s="115"/>
      <c r="X82" s="115"/>
      <c r="Y82" s="115"/>
    </row>
    <row r="83" spans="17:25" ht="12.95" customHeight="1" x14ac:dyDescent="0.2">
      <c r="Q83" s="115"/>
      <c r="R83" s="115"/>
      <c r="S83" s="115"/>
      <c r="T83" s="115"/>
      <c r="U83" s="115"/>
      <c r="V83" s="115"/>
      <c r="W83" s="115"/>
      <c r="X83" s="115"/>
      <c r="Y83" s="115"/>
    </row>
    <row r="84" spans="17:25" ht="12.95" customHeight="1" x14ac:dyDescent="0.2">
      <c r="Q84" s="115"/>
      <c r="R84" s="115"/>
      <c r="S84" s="115"/>
      <c r="T84" s="115"/>
      <c r="U84" s="115"/>
      <c r="V84" s="115"/>
      <c r="W84" s="115"/>
      <c r="X84" s="115"/>
      <c r="Y84" s="115"/>
    </row>
    <row r="85" spans="17:25" ht="12.95" customHeight="1" x14ac:dyDescent="0.2">
      <c r="Q85" s="115"/>
      <c r="R85" s="115"/>
      <c r="S85" s="115"/>
      <c r="T85" s="115"/>
      <c r="U85" s="115"/>
      <c r="V85" s="115"/>
      <c r="W85" s="115"/>
      <c r="X85" s="115"/>
      <c r="Y85" s="115"/>
    </row>
    <row r="86" spans="17:25" ht="12.95" customHeight="1" x14ac:dyDescent="0.2">
      <c r="Q86" s="115"/>
      <c r="R86" s="115"/>
      <c r="S86" s="115"/>
      <c r="T86" s="115"/>
      <c r="U86" s="115"/>
      <c r="V86" s="115"/>
      <c r="W86" s="115"/>
      <c r="X86" s="115"/>
      <c r="Y86" s="115"/>
    </row>
    <row r="87" spans="17:25" ht="12.95" customHeight="1" x14ac:dyDescent="0.2">
      <c r="Q87" s="115"/>
      <c r="R87" s="115"/>
      <c r="S87" s="115"/>
      <c r="T87" s="115"/>
      <c r="U87" s="115"/>
      <c r="V87" s="115"/>
      <c r="W87" s="115"/>
      <c r="X87" s="115"/>
      <c r="Y87" s="115"/>
    </row>
    <row r="88" spans="17:25" ht="12.95" customHeight="1" x14ac:dyDescent="0.2">
      <c r="Q88" s="115"/>
      <c r="R88" s="115"/>
      <c r="S88" s="115"/>
      <c r="T88" s="115"/>
      <c r="U88" s="115"/>
      <c r="V88" s="115"/>
      <c r="W88" s="115"/>
      <c r="X88" s="115"/>
      <c r="Y88" s="115"/>
    </row>
    <row r="89" spans="17:25" ht="12.95" customHeight="1" x14ac:dyDescent="0.2">
      <c r="Q89" s="115"/>
      <c r="R89" s="115"/>
      <c r="S89" s="115"/>
      <c r="T89" s="115"/>
      <c r="U89" s="115"/>
      <c r="V89" s="115"/>
      <c r="W89" s="115"/>
      <c r="X89" s="115"/>
      <c r="Y89" s="115"/>
    </row>
    <row r="90" spans="17:25" ht="12.95" customHeight="1" x14ac:dyDescent="0.2">
      <c r="Q90" s="115"/>
      <c r="R90" s="115"/>
      <c r="S90" s="115"/>
      <c r="T90" s="115"/>
      <c r="U90" s="115"/>
      <c r="V90" s="115"/>
      <c r="W90" s="115"/>
      <c r="X90" s="115"/>
      <c r="Y90" s="115"/>
    </row>
    <row r="91" spans="17:25" ht="12.95" customHeight="1" x14ac:dyDescent="0.2">
      <c r="Q91" s="115"/>
      <c r="R91" s="115"/>
      <c r="S91" s="115"/>
      <c r="T91" s="115"/>
      <c r="U91" s="115"/>
      <c r="V91" s="115"/>
      <c r="W91" s="115"/>
      <c r="X91" s="115"/>
      <c r="Y91" s="115"/>
    </row>
    <row r="92" spans="17:25" ht="12.95" customHeight="1" x14ac:dyDescent="0.2">
      <c r="Q92" s="115"/>
      <c r="R92" s="115"/>
      <c r="S92" s="115"/>
      <c r="T92" s="115"/>
      <c r="U92" s="115"/>
      <c r="V92" s="115"/>
      <c r="W92" s="115"/>
      <c r="X92" s="115"/>
      <c r="Y92" s="115"/>
    </row>
    <row r="93" spans="17:25" ht="12.95" customHeight="1" x14ac:dyDescent="0.2">
      <c r="Q93" s="115"/>
      <c r="R93" s="115"/>
      <c r="S93" s="115"/>
      <c r="T93" s="115"/>
      <c r="U93" s="115"/>
      <c r="V93" s="115"/>
      <c r="W93" s="115"/>
      <c r="X93" s="115"/>
      <c r="Y93" s="115"/>
    </row>
    <row r="94" spans="17:25" ht="12.95" customHeight="1" x14ac:dyDescent="0.2">
      <c r="Q94" s="115"/>
      <c r="R94" s="115"/>
      <c r="S94" s="115"/>
      <c r="T94" s="115"/>
      <c r="U94" s="115"/>
      <c r="V94" s="115"/>
      <c r="W94" s="115"/>
      <c r="X94" s="115"/>
      <c r="Y94" s="115"/>
    </row>
    <row r="95" spans="17:25" ht="12.95" customHeight="1" x14ac:dyDescent="0.2">
      <c r="Q95" s="115"/>
      <c r="R95" s="115"/>
      <c r="S95" s="115"/>
      <c r="T95" s="115"/>
      <c r="U95" s="115"/>
      <c r="V95" s="115"/>
      <c r="W95" s="115"/>
      <c r="X95" s="115"/>
      <c r="Y95" s="115"/>
    </row>
    <row r="96" spans="17:25" ht="12.95" customHeight="1" x14ac:dyDescent="0.2">
      <c r="Q96" s="115"/>
      <c r="R96" s="115"/>
      <c r="S96" s="115"/>
      <c r="T96" s="115"/>
      <c r="U96" s="115"/>
      <c r="V96" s="115"/>
      <c r="W96" s="115"/>
      <c r="X96" s="115"/>
      <c r="Y96" s="115"/>
    </row>
    <row r="97" spans="17:25" ht="12.95" customHeight="1" x14ac:dyDescent="0.2">
      <c r="Q97" s="115"/>
      <c r="R97" s="115"/>
      <c r="S97" s="115"/>
      <c r="T97" s="115"/>
      <c r="U97" s="115"/>
      <c r="V97" s="115"/>
      <c r="W97" s="115"/>
      <c r="X97" s="115"/>
      <c r="Y97" s="115"/>
    </row>
    <row r="98" spans="17:25" ht="12.95" customHeight="1" x14ac:dyDescent="0.2">
      <c r="Q98" s="115"/>
      <c r="R98" s="115"/>
      <c r="S98" s="115"/>
      <c r="T98" s="115"/>
      <c r="U98" s="115"/>
      <c r="V98" s="115"/>
      <c r="W98" s="115"/>
      <c r="X98" s="115"/>
      <c r="Y98" s="115"/>
    </row>
    <row r="99" spans="17:25" ht="12.95" customHeight="1" x14ac:dyDescent="0.2">
      <c r="Q99" s="115"/>
      <c r="R99" s="115"/>
      <c r="S99" s="115"/>
      <c r="T99" s="115"/>
      <c r="U99" s="115"/>
      <c r="V99" s="115"/>
      <c r="W99" s="115"/>
      <c r="X99" s="115"/>
      <c r="Y99" s="115"/>
    </row>
    <row r="100" spans="17:25" ht="12.95" customHeight="1" x14ac:dyDescent="0.2">
      <c r="Q100" s="115"/>
      <c r="R100" s="115"/>
      <c r="S100" s="115"/>
      <c r="T100" s="115"/>
      <c r="U100" s="115"/>
      <c r="V100" s="115"/>
      <c r="W100" s="115"/>
      <c r="X100" s="115"/>
      <c r="Y100" s="115"/>
    </row>
    <row r="101" spans="17:25" ht="12.95" customHeight="1" x14ac:dyDescent="0.2">
      <c r="Q101" s="115"/>
      <c r="R101" s="115"/>
      <c r="S101" s="115"/>
      <c r="T101" s="115"/>
      <c r="U101" s="115"/>
      <c r="V101" s="115"/>
      <c r="W101" s="115"/>
      <c r="X101" s="115"/>
      <c r="Y101" s="115"/>
    </row>
    <row r="102" spans="17:25" ht="12.95" customHeight="1" x14ac:dyDescent="0.2">
      <c r="Q102" s="115"/>
      <c r="R102" s="115"/>
      <c r="S102" s="115"/>
      <c r="T102" s="115"/>
      <c r="U102" s="115"/>
      <c r="V102" s="115"/>
      <c r="W102" s="115"/>
      <c r="X102" s="115"/>
      <c r="Y102" s="115"/>
    </row>
    <row r="103" spans="17:25" ht="12.95" customHeight="1" x14ac:dyDescent="0.2">
      <c r="Q103" s="115"/>
      <c r="R103" s="115"/>
      <c r="S103" s="115"/>
      <c r="T103" s="115"/>
      <c r="U103" s="115"/>
      <c r="V103" s="115"/>
      <c r="W103" s="115"/>
      <c r="X103" s="115"/>
      <c r="Y103" s="115"/>
    </row>
    <row r="104" spans="17:25" ht="12.95" customHeight="1" x14ac:dyDescent="0.2">
      <c r="Q104" s="115"/>
      <c r="R104" s="115"/>
      <c r="S104" s="115"/>
      <c r="T104" s="115"/>
      <c r="U104" s="115"/>
      <c r="V104" s="115"/>
      <c r="W104" s="115"/>
      <c r="X104" s="115"/>
      <c r="Y104" s="115"/>
    </row>
    <row r="105" spans="17:25" ht="12.95" customHeight="1" x14ac:dyDescent="0.2">
      <c r="Q105" s="115"/>
      <c r="R105" s="115"/>
      <c r="S105" s="115"/>
      <c r="T105" s="115"/>
      <c r="U105" s="115"/>
      <c r="V105" s="115"/>
      <c r="W105" s="115"/>
      <c r="X105" s="115"/>
      <c r="Y105" s="115"/>
    </row>
    <row r="106" spans="17:25" ht="12.95" customHeight="1" x14ac:dyDescent="0.2">
      <c r="Q106" s="115"/>
      <c r="R106" s="115"/>
      <c r="S106" s="115"/>
      <c r="T106" s="115"/>
      <c r="U106" s="115"/>
      <c r="V106" s="115"/>
      <c r="W106" s="115"/>
      <c r="X106" s="115"/>
      <c r="Y106" s="115"/>
    </row>
    <row r="107" spans="17:25" ht="12.95" customHeight="1" x14ac:dyDescent="0.2">
      <c r="Q107" s="115"/>
      <c r="R107" s="115"/>
      <c r="S107" s="115"/>
      <c r="T107" s="115"/>
      <c r="U107" s="115"/>
      <c r="V107" s="115"/>
      <c r="W107" s="115"/>
      <c r="X107" s="115"/>
      <c r="Y107" s="115"/>
    </row>
    <row r="108" spans="17:25" ht="12.95" customHeight="1" x14ac:dyDescent="0.2">
      <c r="Q108" s="115"/>
      <c r="R108" s="115"/>
      <c r="S108" s="115"/>
      <c r="T108" s="115"/>
      <c r="U108" s="115"/>
      <c r="V108" s="115"/>
      <c r="W108" s="115"/>
      <c r="X108" s="115"/>
      <c r="Y108" s="115"/>
    </row>
    <row r="109" spans="17:25" ht="12.95" customHeight="1" x14ac:dyDescent="0.2">
      <c r="Q109" s="115"/>
      <c r="R109" s="115"/>
      <c r="S109" s="115"/>
      <c r="T109" s="115"/>
      <c r="U109" s="115"/>
      <c r="V109" s="115"/>
      <c r="W109" s="115"/>
      <c r="X109" s="115"/>
      <c r="Y109" s="115"/>
    </row>
    <row r="110" spans="17:25" ht="12.95" customHeight="1" x14ac:dyDescent="0.2">
      <c r="Q110" s="115"/>
      <c r="R110" s="115"/>
      <c r="S110" s="115"/>
      <c r="T110" s="115"/>
      <c r="U110" s="115"/>
      <c r="V110" s="115"/>
      <c r="W110" s="115"/>
      <c r="X110" s="115"/>
      <c r="Y110" s="115"/>
    </row>
    <row r="111" spans="17:25" ht="12.95" customHeight="1" x14ac:dyDescent="0.2">
      <c r="Q111" s="115"/>
      <c r="R111" s="115"/>
      <c r="S111" s="115"/>
      <c r="T111" s="115"/>
      <c r="U111" s="115"/>
      <c r="V111" s="115"/>
      <c r="W111" s="115"/>
      <c r="X111" s="115"/>
      <c r="Y111" s="115"/>
    </row>
    <row r="112" spans="17:25" ht="12.95" customHeight="1" x14ac:dyDescent="0.2">
      <c r="Q112" s="115"/>
      <c r="R112" s="115"/>
      <c r="S112" s="115"/>
      <c r="T112" s="115"/>
      <c r="U112" s="115"/>
      <c r="V112" s="115"/>
      <c r="W112" s="115"/>
      <c r="X112" s="115"/>
      <c r="Y112" s="115"/>
    </row>
    <row r="113" spans="17:25" ht="12.95" customHeight="1" x14ac:dyDescent="0.2">
      <c r="Q113" s="115"/>
      <c r="R113" s="115"/>
      <c r="S113" s="115"/>
      <c r="T113" s="115"/>
      <c r="U113" s="115"/>
      <c r="V113" s="115"/>
      <c r="W113" s="115"/>
      <c r="X113" s="115"/>
      <c r="Y113" s="115"/>
    </row>
    <row r="114" spans="17:25" ht="12.95" customHeight="1" x14ac:dyDescent="0.2">
      <c r="Q114" s="115"/>
      <c r="R114" s="115"/>
      <c r="S114" s="115"/>
      <c r="T114" s="115"/>
      <c r="U114" s="115"/>
      <c r="V114" s="115"/>
      <c r="W114" s="115"/>
      <c r="X114" s="115"/>
      <c r="Y114" s="115"/>
    </row>
    <row r="115" spans="17:25" ht="12.95" customHeight="1" x14ac:dyDescent="0.2">
      <c r="Q115" s="115"/>
      <c r="R115" s="115"/>
      <c r="S115" s="115"/>
      <c r="T115" s="115"/>
      <c r="U115" s="115"/>
      <c r="V115" s="115"/>
      <c r="W115" s="115"/>
      <c r="X115" s="115"/>
      <c r="Y115" s="115"/>
    </row>
    <row r="116" spans="17:25" ht="12.95" customHeight="1" x14ac:dyDescent="0.2">
      <c r="Q116" s="115"/>
      <c r="R116" s="115"/>
      <c r="S116" s="115"/>
      <c r="T116" s="115"/>
      <c r="U116" s="115"/>
      <c r="V116" s="115"/>
      <c r="W116" s="115"/>
      <c r="X116" s="115"/>
      <c r="Y116" s="115"/>
    </row>
    <row r="117" spans="17:25" ht="12.95" customHeight="1" x14ac:dyDescent="0.2">
      <c r="Q117" s="115"/>
      <c r="R117" s="115"/>
      <c r="S117" s="115"/>
      <c r="T117" s="115"/>
      <c r="U117" s="115"/>
      <c r="V117" s="115"/>
      <c r="W117" s="115"/>
      <c r="X117" s="115"/>
      <c r="Y117" s="115"/>
    </row>
    <row r="118" spans="17:25" ht="12.95" customHeight="1" x14ac:dyDescent="0.2">
      <c r="Q118" s="115"/>
      <c r="R118" s="115"/>
      <c r="S118" s="115"/>
      <c r="T118" s="115"/>
      <c r="U118" s="115"/>
      <c r="V118" s="115"/>
      <c r="W118" s="115"/>
      <c r="X118" s="115"/>
      <c r="Y118" s="115"/>
    </row>
    <row r="119" spans="17:25" ht="12.95" customHeight="1" x14ac:dyDescent="0.2">
      <c r="Q119" s="115"/>
      <c r="R119" s="115"/>
      <c r="S119" s="115"/>
      <c r="T119" s="115"/>
      <c r="U119" s="115"/>
      <c r="V119" s="115"/>
      <c r="W119" s="115"/>
      <c r="X119" s="115"/>
      <c r="Y119" s="115"/>
    </row>
    <row r="120" spans="17:25" ht="12.95" customHeight="1" x14ac:dyDescent="0.2">
      <c r="Q120" s="115"/>
      <c r="R120" s="115"/>
      <c r="S120" s="115"/>
      <c r="T120" s="115"/>
      <c r="U120" s="115"/>
      <c r="V120" s="115"/>
      <c r="W120" s="115"/>
      <c r="X120" s="115"/>
      <c r="Y120" s="115"/>
    </row>
    <row r="121" spans="17:25" ht="12.95" customHeight="1" x14ac:dyDescent="0.2">
      <c r="Q121" s="115"/>
      <c r="R121" s="115"/>
      <c r="S121" s="115"/>
      <c r="T121" s="115"/>
      <c r="U121" s="115"/>
      <c r="V121" s="115"/>
      <c r="W121" s="115"/>
      <c r="X121" s="115"/>
      <c r="Y121" s="115"/>
    </row>
    <row r="122" spans="17:25" ht="12.95" customHeight="1" x14ac:dyDescent="0.2">
      <c r="Q122" s="115"/>
      <c r="R122" s="115"/>
      <c r="S122" s="115"/>
      <c r="T122" s="115"/>
      <c r="U122" s="115"/>
      <c r="V122" s="115"/>
      <c r="W122" s="115"/>
      <c r="X122" s="115"/>
      <c r="Y122" s="115"/>
    </row>
    <row r="123" spans="17:25" ht="12.95" customHeight="1" x14ac:dyDescent="0.2">
      <c r="Q123" s="115"/>
      <c r="R123" s="115"/>
      <c r="S123" s="115"/>
      <c r="T123" s="115"/>
      <c r="U123" s="115"/>
      <c r="V123" s="115"/>
      <c r="W123" s="115"/>
      <c r="X123" s="115"/>
      <c r="Y123" s="115"/>
    </row>
    <row r="124" spans="17:25" ht="12.95" customHeight="1" x14ac:dyDescent="0.2">
      <c r="Q124" s="115"/>
      <c r="R124" s="115"/>
      <c r="S124" s="115"/>
      <c r="T124" s="115"/>
      <c r="U124" s="115"/>
      <c r="V124" s="115"/>
      <c r="W124" s="115"/>
      <c r="X124" s="115"/>
      <c r="Y124" s="115"/>
    </row>
    <row r="125" spans="17:25" ht="12.95" customHeight="1" x14ac:dyDescent="0.2">
      <c r="Q125" s="115"/>
      <c r="R125" s="115"/>
      <c r="S125" s="115"/>
      <c r="T125" s="115"/>
      <c r="U125" s="115"/>
      <c r="V125" s="115"/>
      <c r="W125" s="115"/>
      <c r="X125" s="115"/>
      <c r="Y125" s="115"/>
    </row>
    <row r="126" spans="17:25" ht="12.95" customHeight="1" x14ac:dyDescent="0.2">
      <c r="Q126" s="115"/>
      <c r="R126" s="115"/>
      <c r="S126" s="115"/>
      <c r="T126" s="115"/>
      <c r="U126" s="115"/>
      <c r="V126" s="115"/>
      <c r="W126" s="115"/>
      <c r="X126" s="115"/>
      <c r="Y126" s="115"/>
    </row>
    <row r="127" spans="17:25" ht="12.95" customHeight="1" x14ac:dyDescent="0.2">
      <c r="Q127" s="115"/>
      <c r="R127" s="115"/>
      <c r="S127" s="115"/>
      <c r="T127" s="115"/>
      <c r="U127" s="115"/>
      <c r="V127" s="115"/>
      <c r="W127" s="115"/>
      <c r="X127" s="115"/>
      <c r="Y127" s="115"/>
    </row>
    <row r="128" spans="17:25" ht="12.95" customHeight="1" x14ac:dyDescent="0.2">
      <c r="Q128" s="115"/>
      <c r="R128" s="115"/>
      <c r="S128" s="115"/>
      <c r="T128" s="115"/>
      <c r="U128" s="115"/>
      <c r="V128" s="115"/>
      <c r="W128" s="115"/>
      <c r="X128" s="115"/>
      <c r="Y128" s="115"/>
    </row>
    <row r="129" spans="17:25" ht="12.95" customHeight="1" x14ac:dyDescent="0.2">
      <c r="Q129" s="115"/>
      <c r="R129" s="115"/>
      <c r="S129" s="115"/>
      <c r="T129" s="115"/>
      <c r="U129" s="115"/>
      <c r="V129" s="115"/>
      <c r="W129" s="115"/>
      <c r="X129" s="115"/>
      <c r="Y129" s="115"/>
    </row>
    <row r="130" spans="17:25" ht="12.95" customHeight="1" x14ac:dyDescent="0.2">
      <c r="Q130" s="115"/>
      <c r="R130" s="115"/>
      <c r="S130" s="115"/>
      <c r="T130" s="115"/>
      <c r="U130" s="115"/>
      <c r="V130" s="115"/>
      <c r="W130" s="115"/>
      <c r="X130" s="115"/>
      <c r="Y130" s="115"/>
    </row>
    <row r="131" spans="17:25" ht="12.95" customHeight="1" x14ac:dyDescent="0.2">
      <c r="Q131" s="115"/>
      <c r="R131" s="115"/>
      <c r="S131" s="115"/>
      <c r="T131" s="115"/>
      <c r="U131" s="115"/>
      <c r="V131" s="115"/>
      <c r="W131" s="115"/>
      <c r="X131" s="115"/>
      <c r="Y131" s="115"/>
    </row>
    <row r="132" spans="17:25" ht="12.95" customHeight="1" x14ac:dyDescent="0.2">
      <c r="Q132" s="115"/>
      <c r="R132" s="115"/>
      <c r="S132" s="115"/>
      <c r="T132" s="115"/>
      <c r="U132" s="115"/>
      <c r="V132" s="115"/>
      <c r="W132" s="115"/>
      <c r="X132" s="115"/>
      <c r="Y132" s="115"/>
    </row>
    <row r="133" spans="17:25" ht="12.95" customHeight="1" x14ac:dyDescent="0.2">
      <c r="Q133" s="115"/>
      <c r="R133" s="115"/>
      <c r="S133" s="115"/>
      <c r="T133" s="115"/>
      <c r="U133" s="115"/>
      <c r="V133" s="115"/>
      <c r="W133" s="115"/>
      <c r="X133" s="115"/>
      <c r="Y133" s="115"/>
    </row>
    <row r="134" spans="17:25" ht="12.95" customHeight="1" x14ac:dyDescent="0.2">
      <c r="Q134" s="115"/>
      <c r="R134" s="115"/>
      <c r="S134" s="115"/>
      <c r="T134" s="115"/>
      <c r="U134" s="115"/>
      <c r="V134" s="115"/>
      <c r="W134" s="115"/>
      <c r="X134" s="115"/>
      <c r="Y134" s="115"/>
    </row>
    <row r="135" spans="17:25" ht="12.95" customHeight="1" x14ac:dyDescent="0.2">
      <c r="Q135" s="115"/>
      <c r="R135" s="115"/>
      <c r="S135" s="115"/>
      <c r="T135" s="115"/>
      <c r="U135" s="115"/>
      <c r="V135" s="115"/>
      <c r="W135" s="115"/>
      <c r="X135" s="115"/>
      <c r="Y135" s="115"/>
    </row>
    <row r="136" spans="17:25" ht="12.95" customHeight="1" x14ac:dyDescent="0.2">
      <c r="Q136" s="115"/>
      <c r="R136" s="115"/>
      <c r="S136" s="115"/>
      <c r="T136" s="115"/>
      <c r="U136" s="115"/>
      <c r="V136" s="115"/>
      <c r="W136" s="115"/>
      <c r="X136" s="115"/>
      <c r="Y136" s="115"/>
    </row>
    <row r="137" spans="17:25" ht="12.95" customHeight="1" x14ac:dyDescent="0.2">
      <c r="Q137" s="115"/>
      <c r="R137" s="115"/>
      <c r="S137" s="115"/>
      <c r="T137" s="115"/>
      <c r="U137" s="115"/>
      <c r="V137" s="115"/>
      <c r="W137" s="115"/>
      <c r="X137" s="115"/>
      <c r="Y137" s="115"/>
    </row>
    <row r="138" spans="17:25" ht="12.95" customHeight="1" x14ac:dyDescent="0.2">
      <c r="Q138" s="115"/>
      <c r="R138" s="115"/>
      <c r="S138" s="115"/>
      <c r="T138" s="115"/>
      <c r="U138" s="115"/>
      <c r="V138" s="115"/>
      <c r="W138" s="115"/>
      <c r="X138" s="115"/>
      <c r="Y138" s="115"/>
    </row>
    <row r="139" spans="17:25" ht="12.95" customHeight="1" x14ac:dyDescent="0.2">
      <c r="Q139" s="115"/>
      <c r="R139" s="115"/>
      <c r="S139" s="115"/>
      <c r="T139" s="115"/>
      <c r="U139" s="115"/>
      <c r="V139" s="115"/>
      <c r="W139" s="115"/>
      <c r="X139" s="115"/>
      <c r="Y139" s="115"/>
    </row>
    <row r="140" spans="17:25" ht="12.95" customHeight="1" x14ac:dyDescent="0.2">
      <c r="Q140" s="115"/>
      <c r="R140" s="115"/>
      <c r="S140" s="115"/>
      <c r="T140" s="115"/>
      <c r="U140" s="115"/>
      <c r="V140" s="115"/>
      <c r="W140" s="115"/>
      <c r="X140" s="115"/>
      <c r="Y140" s="115"/>
    </row>
    <row r="141" spans="17:25" ht="12.95" customHeight="1" x14ac:dyDescent="0.2">
      <c r="Q141" s="115"/>
      <c r="R141" s="115"/>
      <c r="S141" s="115"/>
      <c r="T141" s="115"/>
      <c r="U141" s="115"/>
      <c r="V141" s="115"/>
      <c r="W141" s="115"/>
      <c r="X141" s="115"/>
      <c r="Y141" s="115"/>
    </row>
    <row r="142" spans="17:25" ht="12.95" customHeight="1" x14ac:dyDescent="0.2">
      <c r="Q142" s="115"/>
      <c r="R142" s="115"/>
      <c r="S142" s="115"/>
      <c r="T142" s="115"/>
      <c r="U142" s="115"/>
      <c r="V142" s="115"/>
      <c r="W142" s="115"/>
      <c r="X142" s="115"/>
      <c r="Y142" s="115"/>
    </row>
    <row r="143" spans="17:25" ht="12.95" customHeight="1" x14ac:dyDescent="0.2">
      <c r="Q143" s="115"/>
      <c r="R143" s="115"/>
      <c r="S143" s="115"/>
      <c r="T143" s="115"/>
      <c r="U143" s="115"/>
      <c r="V143" s="115"/>
      <c r="W143" s="115"/>
      <c r="X143" s="115"/>
      <c r="Y143" s="115"/>
    </row>
    <row r="144" spans="17:25" ht="12.95" customHeight="1" x14ac:dyDescent="0.2">
      <c r="Q144" s="115"/>
      <c r="R144" s="115"/>
      <c r="S144" s="115"/>
      <c r="T144" s="115"/>
      <c r="U144" s="115"/>
      <c r="V144" s="115"/>
      <c r="W144" s="115"/>
      <c r="X144" s="115"/>
      <c r="Y144" s="115"/>
    </row>
    <row r="145" spans="17:25" ht="12.95" customHeight="1" x14ac:dyDescent="0.2">
      <c r="Q145" s="115"/>
      <c r="R145" s="115"/>
      <c r="S145" s="115"/>
      <c r="T145" s="115"/>
      <c r="U145" s="115"/>
      <c r="V145" s="115"/>
      <c r="W145" s="115"/>
      <c r="X145" s="115"/>
      <c r="Y145" s="115"/>
    </row>
    <row r="146" spans="17:25" ht="12.95" customHeight="1" x14ac:dyDescent="0.2">
      <c r="Q146" s="115"/>
      <c r="R146" s="115"/>
      <c r="S146" s="115"/>
      <c r="T146" s="115"/>
      <c r="U146" s="115"/>
      <c r="V146" s="115"/>
      <c r="W146" s="115"/>
      <c r="X146" s="115"/>
      <c r="Y146" s="115"/>
    </row>
    <row r="147" spans="17:25" ht="12.95" customHeight="1" x14ac:dyDescent="0.2">
      <c r="Q147" s="115"/>
      <c r="R147" s="115"/>
      <c r="S147" s="115"/>
      <c r="T147" s="115"/>
      <c r="U147" s="115"/>
      <c r="V147" s="115"/>
      <c r="W147" s="115"/>
      <c r="X147" s="115"/>
      <c r="Y147" s="115"/>
    </row>
    <row r="148" spans="17:25" ht="12.95" customHeight="1" x14ac:dyDescent="0.2">
      <c r="Q148" s="115"/>
      <c r="R148" s="115"/>
      <c r="S148" s="115"/>
      <c r="T148" s="115"/>
      <c r="U148" s="115"/>
      <c r="V148" s="115"/>
      <c r="W148" s="115"/>
      <c r="X148" s="115"/>
      <c r="Y148" s="115"/>
    </row>
    <row r="149" spans="17:25" ht="12.95" customHeight="1" x14ac:dyDescent="0.2">
      <c r="Q149" s="115"/>
      <c r="R149" s="115"/>
      <c r="S149" s="115"/>
      <c r="T149" s="115"/>
      <c r="U149" s="115"/>
      <c r="V149" s="115"/>
      <c r="W149" s="115"/>
      <c r="X149" s="115"/>
      <c r="Y149" s="115"/>
    </row>
    <row r="150" spans="17:25" ht="12.95" customHeight="1" x14ac:dyDescent="0.2">
      <c r="Q150" s="115"/>
      <c r="R150" s="115"/>
      <c r="S150" s="115"/>
      <c r="T150" s="115"/>
      <c r="U150" s="115"/>
      <c r="V150" s="115"/>
      <c r="W150" s="115"/>
      <c r="X150" s="115"/>
      <c r="Y150" s="115"/>
    </row>
    <row r="151" spans="17:25" ht="12.95" customHeight="1" x14ac:dyDescent="0.2">
      <c r="Q151" s="115"/>
      <c r="R151" s="115"/>
      <c r="S151" s="115"/>
      <c r="T151" s="115"/>
      <c r="U151" s="115"/>
      <c r="V151" s="115"/>
      <c r="W151" s="115"/>
      <c r="X151" s="115"/>
      <c r="Y151" s="115"/>
    </row>
    <row r="152" spans="17:25" ht="12.95" customHeight="1" x14ac:dyDescent="0.2">
      <c r="Q152" s="115"/>
      <c r="R152" s="115"/>
      <c r="S152" s="115"/>
      <c r="T152" s="115"/>
      <c r="U152" s="115"/>
      <c r="V152" s="115"/>
      <c r="W152" s="115"/>
      <c r="X152" s="115"/>
      <c r="Y152" s="115"/>
    </row>
    <row r="153" spans="17:25" ht="12.95" customHeight="1" x14ac:dyDescent="0.2">
      <c r="Q153" s="115"/>
      <c r="R153" s="115"/>
      <c r="S153" s="115"/>
      <c r="T153" s="115"/>
      <c r="U153" s="115"/>
      <c r="V153" s="115"/>
      <c r="W153" s="115"/>
      <c r="X153" s="115"/>
      <c r="Y153" s="115"/>
    </row>
    <row r="154" spans="17:25" ht="12.95" customHeight="1" x14ac:dyDescent="0.2">
      <c r="Q154" s="115"/>
      <c r="R154" s="115"/>
      <c r="S154" s="115"/>
      <c r="T154" s="115"/>
      <c r="U154" s="115"/>
      <c r="V154" s="115"/>
      <c r="W154" s="115"/>
      <c r="X154" s="115"/>
      <c r="Y154" s="115"/>
    </row>
    <row r="155" spans="17:25" ht="12.95" customHeight="1" x14ac:dyDescent="0.2">
      <c r="Q155" s="115"/>
      <c r="R155" s="115"/>
      <c r="S155" s="115"/>
      <c r="T155" s="115"/>
      <c r="U155" s="115"/>
      <c r="V155" s="115"/>
      <c r="W155" s="115"/>
      <c r="X155" s="115"/>
      <c r="Y155" s="115"/>
    </row>
    <row r="156" spans="17:25" ht="12.95" customHeight="1" x14ac:dyDescent="0.2">
      <c r="Q156" s="115"/>
      <c r="R156" s="115"/>
      <c r="S156" s="115"/>
      <c r="T156" s="115"/>
      <c r="U156" s="115"/>
      <c r="V156" s="115"/>
      <c r="W156" s="115"/>
      <c r="X156" s="115"/>
      <c r="Y156" s="115"/>
    </row>
    <row r="157" spans="17:25" ht="12.95" customHeight="1" x14ac:dyDescent="0.2">
      <c r="Q157" s="115"/>
      <c r="R157" s="115"/>
      <c r="S157" s="115"/>
      <c r="T157" s="115"/>
      <c r="U157" s="115"/>
      <c r="V157" s="115"/>
      <c r="W157" s="115"/>
      <c r="X157" s="115"/>
      <c r="Y157" s="115"/>
    </row>
    <row r="158" spans="17:25" ht="12.95" customHeight="1" x14ac:dyDescent="0.2">
      <c r="Q158" s="115"/>
      <c r="R158" s="115"/>
      <c r="S158" s="115"/>
      <c r="T158" s="115"/>
      <c r="U158" s="115"/>
      <c r="V158" s="115"/>
      <c r="W158" s="115"/>
      <c r="X158" s="115"/>
      <c r="Y158" s="115"/>
    </row>
    <row r="159" spans="17:25" ht="12.95" customHeight="1" x14ac:dyDescent="0.2">
      <c r="Q159" s="115"/>
      <c r="R159" s="115"/>
      <c r="S159" s="115"/>
      <c r="T159" s="115"/>
      <c r="U159" s="115"/>
      <c r="V159" s="115"/>
      <c r="W159" s="115"/>
      <c r="X159" s="115"/>
      <c r="Y159" s="115"/>
    </row>
    <row r="160" spans="17:25" ht="12.95" customHeight="1" x14ac:dyDescent="0.2">
      <c r="Q160" s="115"/>
      <c r="R160" s="115"/>
      <c r="S160" s="115"/>
      <c r="T160" s="115"/>
      <c r="U160" s="115"/>
      <c r="V160" s="115"/>
      <c r="W160" s="115"/>
      <c r="X160" s="115"/>
      <c r="Y160" s="115"/>
    </row>
    <row r="161" spans="17:25" ht="12.95" customHeight="1" x14ac:dyDescent="0.2">
      <c r="Q161" s="115"/>
      <c r="R161" s="115"/>
      <c r="S161" s="115"/>
      <c r="T161" s="115"/>
      <c r="U161" s="115"/>
      <c r="V161" s="115"/>
      <c r="W161" s="115"/>
      <c r="X161" s="115"/>
      <c r="Y161" s="115"/>
    </row>
    <row r="162" spans="17:25" ht="12.95" customHeight="1" x14ac:dyDescent="0.2">
      <c r="Q162" s="115"/>
      <c r="R162" s="115"/>
      <c r="S162" s="115"/>
      <c r="T162" s="115"/>
      <c r="U162" s="115"/>
      <c r="V162" s="115"/>
      <c r="W162" s="115"/>
      <c r="X162" s="115"/>
      <c r="Y162" s="115"/>
    </row>
    <row r="163" spans="17:25" ht="12.95" customHeight="1" x14ac:dyDescent="0.2">
      <c r="Q163" s="115"/>
      <c r="R163" s="115"/>
      <c r="S163" s="115"/>
      <c r="T163" s="115"/>
      <c r="U163" s="115"/>
      <c r="V163" s="115"/>
      <c r="W163" s="115"/>
      <c r="X163" s="115"/>
      <c r="Y163" s="115"/>
    </row>
    <row r="164" spans="17:25" ht="12.95" customHeight="1" x14ac:dyDescent="0.2">
      <c r="Q164" s="115"/>
      <c r="R164" s="115"/>
      <c r="S164" s="115"/>
      <c r="T164" s="115"/>
      <c r="U164" s="115"/>
      <c r="V164" s="115"/>
      <c r="W164" s="115"/>
      <c r="X164" s="115"/>
      <c r="Y164" s="115"/>
    </row>
    <row r="165" spans="17:25" ht="12.95" customHeight="1" x14ac:dyDescent="0.2">
      <c r="Q165" s="115"/>
      <c r="R165" s="115"/>
      <c r="S165" s="115"/>
      <c r="T165" s="115"/>
      <c r="U165" s="115"/>
      <c r="V165" s="115"/>
      <c r="W165" s="115"/>
      <c r="X165" s="115"/>
      <c r="Y165" s="115"/>
    </row>
    <row r="166" spans="17:25" ht="12.95" customHeight="1" x14ac:dyDescent="0.2">
      <c r="Q166" s="115"/>
      <c r="R166" s="115"/>
      <c r="S166" s="115"/>
      <c r="T166" s="115"/>
      <c r="U166" s="115"/>
      <c r="V166" s="115"/>
      <c r="W166" s="115"/>
      <c r="X166" s="115"/>
      <c r="Y166" s="115"/>
    </row>
    <row r="167" spans="17:25" ht="12.95" customHeight="1" x14ac:dyDescent="0.2">
      <c r="Q167" s="115"/>
      <c r="R167" s="115"/>
      <c r="S167" s="115"/>
      <c r="T167" s="115"/>
      <c r="U167" s="115"/>
      <c r="V167" s="115"/>
      <c r="W167" s="115"/>
      <c r="X167" s="115"/>
      <c r="Y167" s="115"/>
    </row>
    <row r="168" spans="17:25" ht="12.95" customHeight="1" x14ac:dyDescent="0.2">
      <c r="Q168" s="115"/>
      <c r="R168" s="115"/>
      <c r="S168" s="115"/>
      <c r="T168" s="115"/>
      <c r="U168" s="115"/>
      <c r="V168" s="115"/>
      <c r="W168" s="115"/>
      <c r="X168" s="115"/>
      <c r="Y168" s="115"/>
    </row>
    <row r="169" spans="17:25" ht="12.95" customHeight="1" x14ac:dyDescent="0.2">
      <c r="Q169" s="115"/>
      <c r="R169" s="115"/>
      <c r="S169" s="115"/>
      <c r="T169" s="115"/>
      <c r="U169" s="115"/>
      <c r="V169" s="115"/>
      <c r="W169" s="115"/>
      <c r="X169" s="115"/>
      <c r="Y169" s="115"/>
    </row>
    <row r="170" spans="17:25" ht="12.95" customHeight="1" x14ac:dyDescent="0.2">
      <c r="Q170" s="115"/>
      <c r="R170" s="115"/>
      <c r="S170" s="115"/>
      <c r="T170" s="115"/>
      <c r="U170" s="115"/>
      <c r="V170" s="115"/>
      <c r="W170" s="115"/>
      <c r="X170" s="115"/>
      <c r="Y170" s="115"/>
    </row>
    <row r="171" spans="17:25" ht="12.95" customHeight="1" x14ac:dyDescent="0.2">
      <c r="Q171" s="115"/>
      <c r="R171" s="115"/>
      <c r="S171" s="115"/>
      <c r="T171" s="115"/>
      <c r="U171" s="115"/>
      <c r="V171" s="115"/>
      <c r="W171" s="115"/>
      <c r="X171" s="115"/>
      <c r="Y171" s="115"/>
    </row>
    <row r="172" spans="17:25" ht="12.95" customHeight="1" x14ac:dyDescent="0.2">
      <c r="Q172" s="115"/>
      <c r="R172" s="115"/>
      <c r="S172" s="115"/>
      <c r="T172" s="115"/>
      <c r="U172" s="115"/>
      <c r="V172" s="115"/>
      <c r="W172" s="115"/>
      <c r="X172" s="115"/>
      <c r="Y172" s="115"/>
    </row>
    <row r="173" spans="17:25" ht="12.95" customHeight="1" x14ac:dyDescent="0.2">
      <c r="Q173" s="115"/>
      <c r="R173" s="115"/>
      <c r="S173" s="115"/>
      <c r="T173" s="115"/>
      <c r="U173" s="115"/>
      <c r="V173" s="115"/>
      <c r="W173" s="115"/>
      <c r="X173" s="115"/>
      <c r="Y173" s="115"/>
    </row>
    <row r="174" spans="17:25" ht="12.95" customHeight="1" x14ac:dyDescent="0.2">
      <c r="Q174" s="115"/>
      <c r="R174" s="115"/>
      <c r="S174" s="115"/>
      <c r="T174" s="115"/>
      <c r="U174" s="115"/>
      <c r="V174" s="115"/>
      <c r="W174" s="115"/>
      <c r="X174" s="115"/>
      <c r="Y174" s="115"/>
    </row>
    <row r="175" spans="17:25" ht="12.95" customHeight="1" x14ac:dyDescent="0.2">
      <c r="Q175" s="115"/>
      <c r="R175" s="115"/>
      <c r="S175" s="115"/>
      <c r="T175" s="115"/>
      <c r="U175" s="115"/>
      <c r="V175" s="115"/>
      <c r="W175" s="115"/>
      <c r="X175" s="115"/>
      <c r="Y175" s="115"/>
    </row>
    <row r="176" spans="17:25" ht="12.95" customHeight="1" x14ac:dyDescent="0.2">
      <c r="Q176" s="115"/>
      <c r="R176" s="115"/>
      <c r="S176" s="115"/>
      <c r="T176" s="115"/>
      <c r="U176" s="115"/>
      <c r="V176" s="115"/>
      <c r="W176" s="115"/>
      <c r="X176" s="115"/>
      <c r="Y176" s="115"/>
    </row>
    <row r="177" spans="17:25" ht="12.95" customHeight="1" x14ac:dyDescent="0.2">
      <c r="Q177" s="115"/>
      <c r="R177" s="115"/>
      <c r="S177" s="115"/>
      <c r="T177" s="115"/>
      <c r="U177" s="115"/>
      <c r="V177" s="115"/>
      <c r="W177" s="115"/>
      <c r="X177" s="115"/>
      <c r="Y177" s="115"/>
    </row>
    <row r="178" spans="17:25" ht="12.95" customHeight="1" x14ac:dyDescent="0.2">
      <c r="Q178" s="115"/>
      <c r="R178" s="115"/>
      <c r="S178" s="115"/>
      <c r="T178" s="115"/>
      <c r="U178" s="115"/>
      <c r="V178" s="115"/>
      <c r="W178" s="115"/>
      <c r="X178" s="115"/>
      <c r="Y178" s="115"/>
    </row>
    <row r="179" spans="17:25" ht="12.95" customHeight="1" x14ac:dyDescent="0.2">
      <c r="Q179" s="115"/>
      <c r="R179" s="115"/>
      <c r="S179" s="115"/>
      <c r="T179" s="115"/>
      <c r="U179" s="115"/>
      <c r="V179" s="115"/>
      <c r="W179" s="115"/>
      <c r="X179" s="115"/>
      <c r="Y179" s="115"/>
    </row>
    <row r="180" spans="17:25" ht="12.95" customHeight="1" x14ac:dyDescent="0.2">
      <c r="Q180" s="115"/>
      <c r="R180" s="115"/>
      <c r="S180" s="115"/>
      <c r="T180" s="115"/>
      <c r="U180" s="115"/>
      <c r="V180" s="115"/>
      <c r="W180" s="115"/>
      <c r="X180" s="115"/>
      <c r="Y180" s="115"/>
    </row>
    <row r="181" spans="17:25" ht="12.95" customHeight="1" x14ac:dyDescent="0.2">
      <c r="Q181" s="115"/>
      <c r="R181" s="115"/>
      <c r="S181" s="115"/>
      <c r="T181" s="115"/>
      <c r="U181" s="115"/>
      <c r="V181" s="115"/>
      <c r="W181" s="115"/>
      <c r="X181" s="115"/>
      <c r="Y181" s="115"/>
    </row>
    <row r="182" spans="17:25" ht="12.95" customHeight="1" x14ac:dyDescent="0.2">
      <c r="Q182" s="115"/>
      <c r="R182" s="115"/>
      <c r="S182" s="115"/>
      <c r="T182" s="115"/>
      <c r="U182" s="115"/>
      <c r="V182" s="115"/>
      <c r="W182" s="115"/>
      <c r="X182" s="115"/>
      <c r="Y182" s="115"/>
    </row>
    <row r="183" spans="17:25" ht="12.95" customHeight="1" x14ac:dyDescent="0.2">
      <c r="Q183" s="115"/>
      <c r="R183" s="115"/>
      <c r="S183" s="115"/>
      <c r="T183" s="115"/>
      <c r="U183" s="115"/>
      <c r="V183" s="115"/>
      <c r="W183" s="115"/>
      <c r="X183" s="115"/>
      <c r="Y183" s="115"/>
    </row>
    <row r="184" spans="17:25" ht="12.95" customHeight="1" x14ac:dyDescent="0.2">
      <c r="Q184" s="115"/>
      <c r="R184" s="115"/>
      <c r="S184" s="115"/>
      <c r="T184" s="115"/>
      <c r="U184" s="115"/>
      <c r="V184" s="115"/>
      <c r="W184" s="115"/>
      <c r="X184" s="115"/>
      <c r="Y184" s="115"/>
    </row>
    <row r="185" spans="17:25" ht="12.95" customHeight="1" x14ac:dyDescent="0.2">
      <c r="Q185" s="115"/>
      <c r="R185" s="115"/>
      <c r="S185" s="115"/>
      <c r="T185" s="115"/>
      <c r="U185" s="115"/>
      <c r="V185" s="115"/>
      <c r="W185" s="115"/>
      <c r="X185" s="115"/>
      <c r="Y185" s="115"/>
    </row>
    <row r="186" spans="17:25" ht="12.95" customHeight="1" x14ac:dyDescent="0.2">
      <c r="Q186" s="115"/>
      <c r="R186" s="115"/>
      <c r="S186" s="115"/>
      <c r="T186" s="115"/>
      <c r="U186" s="115"/>
      <c r="V186" s="115"/>
      <c r="W186" s="115"/>
      <c r="X186" s="115"/>
      <c r="Y186" s="115"/>
    </row>
    <row r="187" spans="17:25" ht="12.95" customHeight="1" x14ac:dyDescent="0.2">
      <c r="Q187" s="115"/>
      <c r="R187" s="115"/>
      <c r="S187" s="115"/>
      <c r="T187" s="115"/>
      <c r="U187" s="115"/>
      <c r="V187" s="115"/>
      <c r="W187" s="115"/>
      <c r="X187" s="115"/>
      <c r="Y187" s="115"/>
    </row>
    <row r="188" spans="17:25" ht="12.95" customHeight="1" x14ac:dyDescent="0.2">
      <c r="Q188" s="115"/>
      <c r="R188" s="115"/>
      <c r="S188" s="115"/>
      <c r="T188" s="115"/>
      <c r="U188" s="115"/>
      <c r="V188" s="115"/>
      <c r="W188" s="115"/>
      <c r="X188" s="115"/>
      <c r="Y188" s="115"/>
    </row>
    <row r="189" spans="17:25" ht="12.95" customHeight="1" x14ac:dyDescent="0.2">
      <c r="Q189" s="115"/>
      <c r="R189" s="115"/>
      <c r="S189" s="115"/>
      <c r="T189" s="115"/>
      <c r="U189" s="115"/>
      <c r="V189" s="115"/>
      <c r="W189" s="115"/>
      <c r="X189" s="115"/>
      <c r="Y189" s="115"/>
    </row>
    <row r="190" spans="17:25" ht="12.95" customHeight="1" x14ac:dyDescent="0.2">
      <c r="Q190" s="115"/>
      <c r="R190" s="115"/>
      <c r="S190" s="115"/>
      <c r="T190" s="115"/>
      <c r="U190" s="115"/>
      <c r="V190" s="115"/>
      <c r="W190" s="115"/>
      <c r="X190" s="115"/>
      <c r="Y190" s="115"/>
    </row>
    <row r="191" spans="17:25" ht="12.95" customHeight="1" x14ac:dyDescent="0.2">
      <c r="Q191" s="115"/>
      <c r="R191" s="115"/>
      <c r="S191" s="115"/>
      <c r="T191" s="115"/>
      <c r="U191" s="115"/>
      <c r="V191" s="115"/>
      <c r="W191" s="115"/>
      <c r="X191" s="115"/>
      <c r="Y191" s="115"/>
    </row>
    <row r="192" spans="17:25" ht="12.95" customHeight="1" x14ac:dyDescent="0.2">
      <c r="Q192" s="115"/>
      <c r="R192" s="115"/>
      <c r="S192" s="115"/>
      <c r="T192" s="115"/>
      <c r="U192" s="115"/>
      <c r="V192" s="115"/>
      <c r="W192" s="115"/>
      <c r="X192" s="115"/>
      <c r="Y192" s="115"/>
    </row>
    <row r="193" spans="17:25" ht="12.95" customHeight="1" x14ac:dyDescent="0.2">
      <c r="Q193" s="115"/>
      <c r="R193" s="115"/>
      <c r="S193" s="115"/>
      <c r="T193" s="115"/>
      <c r="U193" s="115"/>
      <c r="V193" s="115"/>
      <c r="W193" s="115"/>
      <c r="X193" s="115"/>
      <c r="Y193" s="115"/>
    </row>
    <row r="194" spans="17:25" ht="12.95" customHeight="1" x14ac:dyDescent="0.2">
      <c r="Q194" s="115"/>
      <c r="R194" s="115"/>
      <c r="S194" s="115"/>
      <c r="T194" s="115"/>
      <c r="U194" s="115"/>
      <c r="V194" s="115"/>
      <c r="W194" s="115"/>
      <c r="X194" s="115"/>
      <c r="Y194" s="115"/>
    </row>
    <row r="195" spans="17:25" ht="12.95" customHeight="1" x14ac:dyDescent="0.2">
      <c r="Q195" s="115"/>
      <c r="R195" s="115"/>
      <c r="S195" s="115"/>
      <c r="T195" s="115"/>
      <c r="U195" s="115"/>
      <c r="V195" s="115"/>
      <c r="W195" s="115"/>
      <c r="X195" s="115"/>
      <c r="Y195" s="115"/>
    </row>
    <row r="196" spans="17:25" ht="12.95" customHeight="1" x14ac:dyDescent="0.2">
      <c r="Q196" s="115"/>
      <c r="R196" s="115"/>
      <c r="S196" s="115"/>
      <c r="T196" s="115"/>
      <c r="U196" s="115"/>
      <c r="V196" s="115"/>
      <c r="W196" s="115"/>
      <c r="X196" s="115"/>
      <c r="Y196" s="115"/>
    </row>
    <row r="197" spans="17:25" ht="12.95" customHeight="1" x14ac:dyDescent="0.2">
      <c r="Q197" s="115"/>
      <c r="R197" s="115"/>
      <c r="S197" s="115"/>
      <c r="T197" s="115"/>
      <c r="U197" s="115"/>
      <c r="V197" s="115"/>
      <c r="W197" s="115"/>
      <c r="X197" s="115"/>
      <c r="Y197" s="115"/>
    </row>
    <row r="198" spans="17:25" ht="12.95" customHeight="1" x14ac:dyDescent="0.2">
      <c r="Q198" s="115"/>
      <c r="R198" s="115"/>
      <c r="S198" s="115"/>
      <c r="T198" s="115"/>
      <c r="U198" s="115"/>
      <c r="V198" s="115"/>
      <c r="W198" s="115"/>
      <c r="X198" s="115"/>
      <c r="Y198" s="115"/>
    </row>
    <row r="199" spans="17:25" ht="12.95" customHeight="1" x14ac:dyDescent="0.2">
      <c r="Q199" s="115"/>
      <c r="R199" s="115"/>
      <c r="S199" s="115"/>
      <c r="T199" s="115"/>
      <c r="U199" s="115"/>
      <c r="V199" s="115"/>
      <c r="W199" s="115"/>
      <c r="X199" s="115"/>
      <c r="Y199" s="115"/>
    </row>
    <row r="200" spans="17:25" ht="12.95" customHeight="1" x14ac:dyDescent="0.2">
      <c r="Q200" s="115"/>
      <c r="R200" s="115"/>
      <c r="S200" s="115"/>
      <c r="T200" s="115"/>
      <c r="U200" s="115"/>
      <c r="V200" s="115"/>
      <c r="W200" s="115"/>
      <c r="X200" s="115"/>
      <c r="Y200" s="115"/>
    </row>
    <row r="201" spans="17:25" ht="12.95" customHeight="1" x14ac:dyDescent="0.2">
      <c r="Q201" s="115"/>
      <c r="R201" s="115"/>
      <c r="S201" s="115"/>
      <c r="T201" s="115"/>
      <c r="U201" s="115"/>
      <c r="V201" s="115"/>
      <c r="W201" s="115"/>
      <c r="X201" s="115"/>
      <c r="Y201" s="115"/>
    </row>
    <row r="202" spans="17:25" ht="12.95" customHeight="1" x14ac:dyDescent="0.2">
      <c r="Q202" s="115"/>
      <c r="R202" s="115"/>
      <c r="S202" s="115"/>
      <c r="T202" s="115"/>
      <c r="U202" s="115"/>
      <c r="V202" s="115"/>
      <c r="W202" s="115"/>
      <c r="X202" s="115"/>
      <c r="Y202" s="115"/>
    </row>
    <row r="203" spans="17:25" ht="12.95" customHeight="1" x14ac:dyDescent="0.2">
      <c r="Q203" s="115"/>
      <c r="R203" s="115"/>
      <c r="S203" s="115"/>
      <c r="T203" s="115"/>
      <c r="U203" s="115"/>
      <c r="V203" s="115"/>
      <c r="W203" s="115"/>
      <c r="X203" s="115"/>
      <c r="Y203" s="115"/>
    </row>
    <row r="204" spans="17:25" ht="12.95" customHeight="1" x14ac:dyDescent="0.2">
      <c r="Q204" s="115"/>
      <c r="R204" s="115"/>
      <c r="S204" s="115"/>
      <c r="T204" s="115"/>
      <c r="U204" s="115"/>
      <c r="V204" s="115"/>
      <c r="W204" s="115"/>
      <c r="X204" s="115"/>
      <c r="Y204" s="115"/>
    </row>
    <row r="205" spans="17:25" ht="12.95" customHeight="1" x14ac:dyDescent="0.2">
      <c r="Q205" s="115"/>
      <c r="R205" s="115"/>
      <c r="S205" s="115"/>
      <c r="T205" s="115"/>
      <c r="U205" s="115"/>
      <c r="V205" s="115"/>
      <c r="W205" s="115"/>
      <c r="X205" s="115"/>
      <c r="Y205" s="115"/>
    </row>
    <row r="206" spans="17:25" ht="12.95" customHeight="1" x14ac:dyDescent="0.2">
      <c r="Q206" s="115"/>
      <c r="R206" s="115"/>
      <c r="S206" s="115"/>
      <c r="T206" s="115"/>
      <c r="U206" s="115"/>
      <c r="V206" s="115"/>
      <c r="W206" s="115"/>
      <c r="X206" s="115"/>
      <c r="Y206" s="115"/>
    </row>
    <row r="207" spans="17:25" ht="12.95" customHeight="1" x14ac:dyDescent="0.2">
      <c r="Q207" s="115"/>
      <c r="R207" s="115"/>
      <c r="S207" s="115"/>
      <c r="T207" s="115"/>
      <c r="U207" s="115"/>
      <c r="V207" s="115"/>
      <c r="W207" s="115"/>
      <c r="X207" s="115"/>
      <c r="Y207" s="115"/>
    </row>
    <row r="208" spans="17:25" ht="12.95" customHeight="1" x14ac:dyDescent="0.2">
      <c r="Q208" s="115"/>
      <c r="R208" s="115"/>
      <c r="S208" s="115"/>
      <c r="T208" s="115"/>
      <c r="U208" s="115"/>
      <c r="V208" s="115"/>
      <c r="W208" s="115"/>
      <c r="X208" s="115"/>
      <c r="Y208" s="115"/>
    </row>
    <row r="209" spans="17:25" ht="12.95" customHeight="1" x14ac:dyDescent="0.2">
      <c r="Q209" s="115"/>
      <c r="R209" s="115"/>
      <c r="S209" s="115"/>
      <c r="T209" s="115"/>
      <c r="U209" s="115"/>
      <c r="V209" s="115"/>
      <c r="W209" s="115"/>
      <c r="X209" s="115"/>
      <c r="Y209" s="115"/>
    </row>
    <row r="210" spans="17:25" ht="12.95" customHeight="1" x14ac:dyDescent="0.2">
      <c r="Q210" s="115"/>
      <c r="R210" s="115"/>
      <c r="S210" s="115"/>
      <c r="T210" s="115"/>
      <c r="U210" s="115"/>
      <c r="V210" s="115"/>
      <c r="W210" s="115"/>
      <c r="X210" s="115"/>
      <c r="Y210" s="115"/>
    </row>
    <row r="211" spans="17:25" ht="12.95" customHeight="1" x14ac:dyDescent="0.2">
      <c r="Q211" s="115"/>
      <c r="R211" s="115"/>
      <c r="S211" s="115"/>
      <c r="T211" s="115"/>
      <c r="U211" s="115"/>
      <c r="V211" s="115"/>
      <c r="W211" s="115"/>
      <c r="X211" s="115"/>
      <c r="Y211" s="115"/>
    </row>
    <row r="212" spans="17:25" ht="12.95" customHeight="1" x14ac:dyDescent="0.2">
      <c r="Q212" s="115"/>
      <c r="R212" s="115"/>
      <c r="S212" s="115"/>
      <c r="T212" s="115"/>
      <c r="U212" s="115"/>
      <c r="V212" s="115"/>
      <c r="W212" s="115"/>
      <c r="X212" s="115"/>
      <c r="Y212" s="115"/>
    </row>
    <row r="213" spans="17:25" ht="12.95" customHeight="1" x14ac:dyDescent="0.2">
      <c r="Q213" s="115"/>
      <c r="R213" s="115"/>
      <c r="S213" s="115"/>
      <c r="T213" s="115"/>
      <c r="U213" s="115"/>
      <c r="V213" s="115"/>
      <c r="W213" s="115"/>
      <c r="X213" s="115"/>
      <c r="Y213" s="115"/>
    </row>
    <row r="214" spans="17:25" ht="12.95" customHeight="1" x14ac:dyDescent="0.2">
      <c r="Q214" s="115"/>
      <c r="R214" s="115"/>
      <c r="S214" s="115"/>
      <c r="T214" s="115"/>
      <c r="U214" s="115"/>
      <c r="V214" s="115"/>
      <c r="W214" s="115"/>
      <c r="X214" s="115"/>
      <c r="Y214" s="115"/>
    </row>
    <row r="215" spans="17:25" ht="12.95" customHeight="1" x14ac:dyDescent="0.2">
      <c r="Q215" s="115"/>
      <c r="R215" s="115"/>
      <c r="S215" s="115"/>
      <c r="T215" s="115"/>
      <c r="U215" s="115"/>
      <c r="V215" s="115"/>
      <c r="W215" s="115"/>
      <c r="X215" s="115"/>
      <c r="Y215" s="115"/>
    </row>
    <row r="216" spans="17:25" ht="12.95" customHeight="1" x14ac:dyDescent="0.2">
      <c r="Q216" s="115"/>
      <c r="R216" s="115"/>
      <c r="S216" s="115"/>
      <c r="T216" s="115"/>
      <c r="U216" s="115"/>
      <c r="V216" s="115"/>
      <c r="W216" s="115"/>
      <c r="X216" s="115"/>
      <c r="Y216" s="115"/>
    </row>
    <row r="217" spans="17:25" ht="12.95" customHeight="1" x14ac:dyDescent="0.2">
      <c r="Q217" s="115"/>
      <c r="R217" s="115"/>
      <c r="S217" s="115"/>
      <c r="T217" s="115"/>
      <c r="U217" s="115"/>
      <c r="V217" s="115"/>
      <c r="W217" s="115"/>
      <c r="X217" s="115"/>
      <c r="Y217" s="115"/>
    </row>
    <row r="218" spans="17:25" ht="12.95" customHeight="1" x14ac:dyDescent="0.2">
      <c r="Q218" s="115"/>
      <c r="R218" s="115"/>
      <c r="S218" s="115"/>
      <c r="T218" s="115"/>
      <c r="U218" s="115"/>
      <c r="V218" s="115"/>
      <c r="W218" s="115"/>
      <c r="X218" s="115"/>
      <c r="Y218" s="115"/>
    </row>
    <row r="219" spans="17:25" ht="12.95" customHeight="1" x14ac:dyDescent="0.2">
      <c r="Q219" s="115"/>
      <c r="R219" s="115"/>
      <c r="S219" s="115"/>
      <c r="T219" s="115"/>
      <c r="U219" s="115"/>
      <c r="V219" s="115"/>
      <c r="W219" s="115"/>
      <c r="X219" s="115"/>
      <c r="Y219" s="115"/>
    </row>
    <row r="220" spans="17:25" ht="12.95" customHeight="1" x14ac:dyDescent="0.2">
      <c r="Q220" s="115"/>
      <c r="R220" s="115"/>
      <c r="S220" s="115"/>
      <c r="T220" s="115"/>
      <c r="U220" s="115"/>
      <c r="V220" s="115"/>
      <c r="W220" s="115"/>
      <c r="X220" s="115"/>
      <c r="Y220" s="115"/>
    </row>
    <row r="221" spans="17:25" ht="12.95" customHeight="1" x14ac:dyDescent="0.2">
      <c r="Q221" s="115"/>
      <c r="R221" s="115"/>
      <c r="S221" s="115"/>
      <c r="T221" s="115"/>
      <c r="U221" s="115"/>
      <c r="V221" s="115"/>
      <c r="W221" s="115"/>
      <c r="X221" s="115"/>
      <c r="Y221" s="115"/>
    </row>
    <row r="222" spans="17:25" ht="12.95" customHeight="1" x14ac:dyDescent="0.2">
      <c r="Q222" s="115"/>
      <c r="R222" s="115"/>
      <c r="S222" s="115"/>
      <c r="T222" s="115"/>
      <c r="U222" s="115"/>
      <c r="V222" s="115"/>
      <c r="W222" s="115"/>
      <c r="X222" s="115"/>
      <c r="Y222" s="115"/>
    </row>
    <row r="223" spans="17:25" ht="12.95" customHeight="1" x14ac:dyDescent="0.2">
      <c r="Q223" s="115"/>
      <c r="R223" s="115"/>
      <c r="S223" s="115"/>
      <c r="T223" s="115"/>
      <c r="U223" s="115"/>
      <c r="V223" s="115"/>
      <c r="W223" s="115"/>
      <c r="X223" s="115"/>
      <c r="Y223" s="115"/>
    </row>
    <row r="224" spans="17:25" ht="12.95" customHeight="1" x14ac:dyDescent="0.2">
      <c r="Q224" s="115"/>
      <c r="R224" s="115"/>
      <c r="S224" s="115"/>
      <c r="T224" s="115"/>
      <c r="U224" s="115"/>
      <c r="V224" s="115"/>
      <c r="W224" s="115"/>
      <c r="X224" s="115"/>
      <c r="Y224" s="115"/>
    </row>
    <row r="225" spans="17:25" ht="12.95" customHeight="1" x14ac:dyDescent="0.2">
      <c r="Q225" s="115"/>
      <c r="R225" s="115"/>
      <c r="S225" s="115"/>
      <c r="T225" s="115"/>
      <c r="U225" s="115"/>
      <c r="V225" s="115"/>
      <c r="W225" s="115"/>
      <c r="X225" s="115"/>
      <c r="Y225" s="115"/>
    </row>
    <row r="226" spans="17:25" ht="12.95" customHeight="1" x14ac:dyDescent="0.2">
      <c r="Q226" s="115"/>
      <c r="R226" s="115"/>
      <c r="S226" s="115"/>
      <c r="T226" s="115"/>
      <c r="U226" s="115"/>
      <c r="V226" s="115"/>
      <c r="W226" s="115"/>
      <c r="X226" s="115"/>
      <c r="Y226" s="115"/>
    </row>
    <row r="227" spans="17:25" ht="12.95" customHeight="1" x14ac:dyDescent="0.2">
      <c r="Q227" s="115"/>
      <c r="R227" s="115"/>
      <c r="S227" s="115"/>
      <c r="T227" s="115"/>
      <c r="U227" s="115"/>
      <c r="V227" s="115"/>
      <c r="W227" s="115"/>
      <c r="X227" s="115"/>
      <c r="Y227" s="115"/>
    </row>
    <row r="228" spans="17:25" ht="12.95" customHeight="1" x14ac:dyDescent="0.2">
      <c r="Q228" s="115"/>
      <c r="R228" s="115"/>
      <c r="S228" s="115"/>
      <c r="T228" s="115"/>
      <c r="U228" s="115"/>
      <c r="V228" s="115"/>
      <c r="W228" s="115"/>
      <c r="X228" s="115"/>
      <c r="Y228" s="115"/>
    </row>
    <row r="229" spans="17:25" ht="12.95" customHeight="1" x14ac:dyDescent="0.2">
      <c r="Q229" s="115"/>
      <c r="R229" s="115"/>
      <c r="S229" s="115"/>
      <c r="T229" s="115"/>
      <c r="U229" s="115"/>
      <c r="V229" s="115"/>
      <c r="W229" s="115"/>
      <c r="X229" s="115"/>
      <c r="Y229" s="115"/>
    </row>
    <row r="230" spans="17:25" ht="12.95" customHeight="1" x14ac:dyDescent="0.2">
      <c r="Q230" s="115"/>
      <c r="R230" s="115"/>
      <c r="S230" s="115"/>
      <c r="T230" s="115"/>
      <c r="U230" s="115"/>
      <c r="V230" s="115"/>
      <c r="W230" s="115"/>
      <c r="X230" s="115"/>
      <c r="Y230" s="115"/>
    </row>
    <row r="231" spans="17:25" ht="12.95" customHeight="1" x14ac:dyDescent="0.2">
      <c r="Q231" s="115"/>
      <c r="R231" s="115"/>
      <c r="S231" s="115"/>
      <c r="T231" s="115"/>
      <c r="U231" s="115"/>
      <c r="V231" s="115"/>
      <c r="W231" s="115"/>
      <c r="X231" s="115"/>
      <c r="Y231" s="115"/>
    </row>
    <row r="232" spans="17:25" ht="12.95" customHeight="1" x14ac:dyDescent="0.2">
      <c r="Q232" s="115"/>
      <c r="R232" s="115"/>
      <c r="S232" s="115"/>
      <c r="T232" s="115"/>
      <c r="U232" s="115"/>
      <c r="V232" s="115"/>
      <c r="W232" s="115"/>
      <c r="X232" s="115"/>
      <c r="Y232" s="115"/>
    </row>
    <row r="233" spans="17:25" ht="12.95" customHeight="1" x14ac:dyDescent="0.2">
      <c r="Q233" s="115"/>
      <c r="R233" s="115"/>
      <c r="S233" s="115"/>
      <c r="T233" s="115"/>
      <c r="U233" s="115"/>
      <c r="V233" s="115"/>
      <c r="W233" s="115"/>
      <c r="X233" s="115"/>
      <c r="Y233" s="115"/>
    </row>
    <row r="234" spans="17:25" ht="12.95" customHeight="1" x14ac:dyDescent="0.2">
      <c r="Q234" s="115"/>
      <c r="R234" s="115"/>
      <c r="S234" s="115"/>
      <c r="T234" s="115"/>
      <c r="U234" s="115"/>
      <c r="V234" s="115"/>
      <c r="W234" s="115"/>
      <c r="X234" s="115"/>
      <c r="Y234" s="115"/>
    </row>
    <row r="235" spans="17:25" ht="12.95" customHeight="1" x14ac:dyDescent="0.2">
      <c r="Q235" s="115"/>
      <c r="R235" s="115"/>
      <c r="S235" s="115"/>
      <c r="T235" s="115"/>
      <c r="U235" s="115"/>
      <c r="V235" s="115"/>
      <c r="W235" s="115"/>
      <c r="X235" s="115"/>
      <c r="Y235" s="115"/>
    </row>
    <row r="236" spans="17:25" ht="12.95" customHeight="1" x14ac:dyDescent="0.2">
      <c r="Q236" s="115"/>
      <c r="R236" s="115"/>
      <c r="S236" s="115"/>
      <c r="T236" s="115"/>
      <c r="U236" s="115"/>
      <c r="V236" s="115"/>
      <c r="W236" s="115"/>
      <c r="X236" s="115"/>
      <c r="Y236" s="115"/>
    </row>
    <row r="237" spans="17:25" ht="12.95" customHeight="1" x14ac:dyDescent="0.2">
      <c r="Q237" s="115"/>
      <c r="R237" s="115"/>
      <c r="S237" s="115"/>
      <c r="T237" s="115"/>
      <c r="U237" s="115"/>
      <c r="V237" s="115"/>
      <c r="W237" s="115"/>
      <c r="X237" s="115"/>
      <c r="Y237" s="115"/>
    </row>
    <row r="238" spans="17:25" ht="12.95" customHeight="1" x14ac:dyDescent="0.2">
      <c r="Q238" s="115"/>
      <c r="R238" s="115"/>
      <c r="S238" s="115"/>
      <c r="T238" s="115"/>
      <c r="U238" s="115"/>
      <c r="V238" s="115"/>
      <c r="W238" s="115"/>
      <c r="X238" s="115"/>
      <c r="Y238" s="115"/>
    </row>
    <row r="239" spans="17:25" ht="12.95" customHeight="1" x14ac:dyDescent="0.2">
      <c r="Q239" s="115"/>
      <c r="R239" s="115"/>
      <c r="S239" s="115"/>
      <c r="T239" s="115"/>
      <c r="U239" s="115"/>
      <c r="V239" s="115"/>
      <c r="W239" s="115"/>
      <c r="X239" s="115"/>
      <c r="Y239" s="115"/>
    </row>
    <row r="240" spans="17:25" ht="12.95" customHeight="1" x14ac:dyDescent="0.2">
      <c r="Q240" s="115"/>
      <c r="R240" s="115"/>
      <c r="S240" s="115"/>
      <c r="T240" s="115"/>
      <c r="U240" s="115"/>
      <c r="V240" s="115"/>
      <c r="W240" s="115"/>
      <c r="X240" s="115"/>
      <c r="Y240" s="115"/>
    </row>
    <row r="241" spans="17:25" ht="12.95" customHeight="1" x14ac:dyDescent="0.2">
      <c r="Q241" s="115"/>
      <c r="R241" s="115"/>
      <c r="S241" s="115"/>
      <c r="T241" s="115"/>
      <c r="U241" s="115"/>
      <c r="V241" s="115"/>
      <c r="W241" s="115"/>
      <c r="X241" s="115"/>
      <c r="Y241" s="115"/>
    </row>
    <row r="242" spans="17:25" ht="12.95" customHeight="1" x14ac:dyDescent="0.2">
      <c r="Q242" s="115"/>
      <c r="R242" s="115"/>
      <c r="S242" s="115"/>
      <c r="T242" s="115"/>
      <c r="U242" s="115"/>
      <c r="V242" s="115"/>
      <c r="W242" s="115"/>
      <c r="X242" s="115"/>
      <c r="Y242" s="115"/>
    </row>
    <row r="243" spans="17:25" ht="12.95" customHeight="1" x14ac:dyDescent="0.2">
      <c r="Q243" s="115"/>
      <c r="R243" s="115"/>
      <c r="S243" s="115"/>
      <c r="T243" s="115"/>
      <c r="U243" s="115"/>
      <c r="V243" s="115"/>
      <c r="W243" s="115"/>
      <c r="X243" s="115"/>
      <c r="Y243" s="115"/>
    </row>
    <row r="244" spans="17:25" ht="12.95" customHeight="1" x14ac:dyDescent="0.2">
      <c r="Q244" s="115"/>
      <c r="R244" s="115"/>
      <c r="S244" s="115"/>
      <c r="T244" s="115"/>
      <c r="U244" s="115"/>
      <c r="V244" s="115"/>
      <c r="W244" s="115"/>
      <c r="X244" s="115"/>
      <c r="Y244" s="115"/>
    </row>
    <row r="245" spans="17:25" ht="12.95" customHeight="1" x14ac:dyDescent="0.2">
      <c r="Q245" s="115"/>
      <c r="R245" s="115"/>
      <c r="S245" s="115"/>
      <c r="T245" s="115"/>
      <c r="U245" s="115"/>
      <c r="V245" s="115"/>
      <c r="W245" s="115"/>
      <c r="X245" s="115"/>
      <c r="Y245" s="115"/>
    </row>
    <row r="246" spans="17:25" ht="12.95" customHeight="1" x14ac:dyDescent="0.2">
      <c r="Q246" s="115"/>
      <c r="R246" s="115"/>
      <c r="S246" s="115"/>
      <c r="T246" s="115"/>
      <c r="U246" s="115"/>
      <c r="V246" s="115"/>
      <c r="W246" s="115"/>
      <c r="X246" s="115"/>
      <c r="Y246" s="115"/>
    </row>
    <row r="247" spans="17:25" ht="12.95" customHeight="1" x14ac:dyDescent="0.2">
      <c r="Q247" s="115"/>
      <c r="R247" s="115"/>
      <c r="S247" s="115"/>
      <c r="T247" s="115"/>
      <c r="U247" s="115"/>
      <c r="V247" s="115"/>
      <c r="W247" s="115"/>
      <c r="X247" s="115"/>
      <c r="Y247" s="115"/>
    </row>
    <row r="248" spans="17:25" ht="12.95" customHeight="1" x14ac:dyDescent="0.2">
      <c r="Q248" s="115"/>
      <c r="R248" s="115"/>
      <c r="S248" s="115"/>
      <c r="T248" s="115"/>
      <c r="U248" s="115"/>
      <c r="V248" s="115"/>
      <c r="W248" s="115"/>
      <c r="X248" s="115"/>
      <c r="Y248" s="115"/>
    </row>
    <row r="249" spans="17:25" ht="12.95" customHeight="1" x14ac:dyDescent="0.2">
      <c r="Q249" s="115"/>
      <c r="R249" s="115"/>
      <c r="S249" s="115"/>
      <c r="T249" s="115"/>
      <c r="U249" s="115"/>
      <c r="V249" s="115"/>
      <c r="W249" s="115"/>
      <c r="X249" s="115"/>
      <c r="Y249" s="115"/>
    </row>
    <row r="250" spans="17:25" ht="12.95" customHeight="1" x14ac:dyDescent="0.2">
      <c r="Q250" s="115"/>
      <c r="R250" s="115"/>
      <c r="S250" s="115"/>
      <c r="T250" s="115"/>
      <c r="U250" s="115"/>
      <c r="V250" s="115"/>
      <c r="W250" s="115"/>
      <c r="X250" s="115"/>
      <c r="Y250" s="115"/>
    </row>
    <row r="251" spans="17:25" ht="12.95" customHeight="1" x14ac:dyDescent="0.2">
      <c r="Q251" s="115"/>
      <c r="R251" s="115"/>
      <c r="S251" s="115"/>
      <c r="T251" s="115"/>
      <c r="U251" s="115"/>
      <c r="V251" s="115"/>
      <c r="W251" s="115"/>
      <c r="X251" s="115"/>
      <c r="Y251" s="115"/>
    </row>
    <row r="252" spans="17:25" ht="12.95" customHeight="1" x14ac:dyDescent="0.2">
      <c r="Q252" s="115"/>
      <c r="R252" s="115"/>
      <c r="S252" s="115"/>
      <c r="T252" s="115"/>
      <c r="U252" s="115"/>
      <c r="V252" s="115"/>
      <c r="W252" s="115"/>
      <c r="X252" s="115"/>
      <c r="Y252" s="115"/>
    </row>
    <row r="253" spans="17:25" ht="12.95" customHeight="1" x14ac:dyDescent="0.2">
      <c r="Q253" s="115"/>
      <c r="R253" s="115"/>
      <c r="S253" s="115"/>
      <c r="T253" s="115"/>
      <c r="U253" s="115"/>
      <c r="V253" s="115"/>
      <c r="W253" s="115"/>
      <c r="X253" s="115"/>
      <c r="Y253" s="115"/>
    </row>
    <row r="254" spans="17:25" ht="12.95" customHeight="1" x14ac:dyDescent="0.2">
      <c r="Q254" s="115"/>
      <c r="R254" s="115"/>
      <c r="S254" s="115"/>
      <c r="T254" s="115"/>
      <c r="U254" s="115"/>
      <c r="V254" s="115"/>
      <c r="W254" s="115"/>
      <c r="X254" s="115"/>
      <c r="Y254" s="115"/>
    </row>
    <row r="255" spans="17:25" ht="12.95" customHeight="1" x14ac:dyDescent="0.2">
      <c r="Q255" s="115"/>
      <c r="R255" s="115"/>
      <c r="S255" s="115"/>
      <c r="T255" s="115"/>
      <c r="U255" s="115"/>
      <c r="V255" s="115"/>
      <c r="W255" s="115"/>
      <c r="X255" s="115"/>
      <c r="Y255" s="115"/>
    </row>
    <row r="256" spans="17:25" ht="12.95" customHeight="1" x14ac:dyDescent="0.2">
      <c r="Q256" s="115"/>
      <c r="R256" s="115"/>
      <c r="S256" s="115"/>
      <c r="T256" s="115"/>
      <c r="U256" s="115"/>
      <c r="V256" s="115"/>
      <c r="W256" s="115"/>
      <c r="X256" s="115"/>
      <c r="Y256" s="115"/>
    </row>
    <row r="257" spans="17:25" ht="12.95" customHeight="1" x14ac:dyDescent="0.2">
      <c r="Q257" s="115"/>
      <c r="R257" s="115"/>
      <c r="S257" s="115"/>
      <c r="T257" s="115"/>
      <c r="U257" s="115"/>
      <c r="V257" s="115"/>
      <c r="W257" s="115"/>
      <c r="X257" s="115"/>
      <c r="Y257" s="115"/>
    </row>
    <row r="258" spans="17:25" ht="12.95" customHeight="1" x14ac:dyDescent="0.2">
      <c r="Q258" s="115"/>
      <c r="R258" s="115"/>
      <c r="S258" s="115"/>
      <c r="T258" s="115"/>
      <c r="U258" s="115"/>
      <c r="V258" s="115"/>
      <c r="W258" s="115"/>
      <c r="X258" s="115"/>
      <c r="Y258" s="115"/>
    </row>
    <row r="259" spans="17:25" ht="12.95" customHeight="1" x14ac:dyDescent="0.2">
      <c r="Q259" s="115"/>
      <c r="R259" s="115"/>
      <c r="S259" s="115"/>
      <c r="T259" s="115"/>
      <c r="U259" s="115"/>
      <c r="V259" s="115"/>
      <c r="W259" s="115"/>
      <c r="X259" s="115"/>
      <c r="Y259" s="115"/>
    </row>
    <row r="260" spans="17:25" ht="12.95" customHeight="1" x14ac:dyDescent="0.2">
      <c r="Q260" s="115"/>
      <c r="R260" s="115"/>
      <c r="S260" s="115"/>
      <c r="T260" s="115"/>
      <c r="U260" s="115"/>
      <c r="V260" s="115"/>
      <c r="W260" s="115"/>
      <c r="X260" s="115"/>
      <c r="Y260" s="115"/>
    </row>
    <row r="261" spans="17:25" ht="12.95" customHeight="1" x14ac:dyDescent="0.2">
      <c r="Q261" s="115"/>
      <c r="R261" s="115"/>
      <c r="S261" s="115"/>
      <c r="T261" s="115"/>
      <c r="U261" s="115"/>
      <c r="V261" s="115"/>
      <c r="W261" s="115"/>
      <c r="X261" s="115"/>
      <c r="Y261" s="115"/>
    </row>
    <row r="262" spans="17:25" ht="12.95" customHeight="1" x14ac:dyDescent="0.2">
      <c r="Q262" s="115"/>
      <c r="R262" s="115"/>
      <c r="S262" s="115"/>
      <c r="T262" s="115"/>
      <c r="U262" s="115"/>
      <c r="V262" s="115"/>
      <c r="W262" s="115"/>
      <c r="X262" s="115"/>
      <c r="Y262" s="115"/>
    </row>
    <row r="263" spans="17:25" ht="12.95" customHeight="1" x14ac:dyDescent="0.2">
      <c r="Q263" s="115"/>
      <c r="R263" s="115"/>
      <c r="S263" s="115"/>
      <c r="T263" s="115"/>
      <c r="U263" s="115"/>
      <c r="V263" s="115"/>
      <c r="W263" s="115"/>
      <c r="X263" s="115"/>
      <c r="Y263" s="115"/>
    </row>
    <row r="264" spans="17:25" ht="12.95" customHeight="1" x14ac:dyDescent="0.2">
      <c r="Q264" s="115"/>
      <c r="R264" s="115"/>
      <c r="S264" s="115"/>
      <c r="T264" s="115"/>
      <c r="U264" s="115"/>
      <c r="V264" s="115"/>
      <c r="W264" s="115"/>
      <c r="X264" s="115"/>
      <c r="Y264" s="115"/>
    </row>
    <row r="265" spans="17:25" ht="12.95" customHeight="1" x14ac:dyDescent="0.2">
      <c r="Q265" s="115"/>
      <c r="R265" s="115"/>
      <c r="S265" s="115"/>
      <c r="T265" s="115"/>
      <c r="U265" s="115"/>
      <c r="V265" s="115"/>
      <c r="W265" s="115"/>
      <c r="X265" s="115"/>
      <c r="Y265" s="115"/>
    </row>
    <row r="266" spans="17:25" ht="12.95" customHeight="1" x14ac:dyDescent="0.2">
      <c r="Q266" s="115"/>
      <c r="R266" s="115"/>
      <c r="S266" s="115"/>
      <c r="T266" s="115"/>
      <c r="U266" s="115"/>
      <c r="V266" s="115"/>
      <c r="W266" s="115"/>
      <c r="X266" s="115"/>
      <c r="Y266" s="115"/>
    </row>
    <row r="267" spans="17:25" ht="12.95" customHeight="1" x14ac:dyDescent="0.2">
      <c r="Q267" s="115"/>
      <c r="R267" s="115"/>
      <c r="S267" s="115"/>
      <c r="T267" s="115"/>
      <c r="U267" s="115"/>
      <c r="V267" s="115"/>
      <c r="W267" s="115"/>
      <c r="X267" s="115"/>
      <c r="Y267" s="115"/>
    </row>
    <row r="268" spans="17:25" ht="12.95" customHeight="1" x14ac:dyDescent="0.2">
      <c r="Q268" s="115"/>
      <c r="R268" s="115"/>
      <c r="S268" s="115"/>
      <c r="T268" s="115"/>
      <c r="U268" s="115"/>
      <c r="V268" s="115"/>
      <c r="W268" s="115"/>
      <c r="X268" s="115"/>
      <c r="Y268" s="115"/>
    </row>
    <row r="269" spans="17:25" ht="12.95" customHeight="1" x14ac:dyDescent="0.2">
      <c r="Q269" s="115"/>
      <c r="R269" s="115"/>
      <c r="S269" s="115"/>
      <c r="T269" s="115"/>
      <c r="U269" s="115"/>
      <c r="V269" s="115"/>
      <c r="W269" s="115"/>
      <c r="X269" s="115"/>
      <c r="Y269" s="115"/>
    </row>
    <row r="270" spans="17:25" ht="12.95" customHeight="1" x14ac:dyDescent="0.2">
      <c r="Q270" s="115"/>
      <c r="R270" s="115"/>
      <c r="S270" s="115"/>
      <c r="T270" s="115"/>
      <c r="U270" s="115"/>
      <c r="V270" s="115"/>
      <c r="W270" s="115"/>
      <c r="X270" s="115"/>
      <c r="Y270" s="115"/>
    </row>
    <row r="271" spans="17:25" ht="12.95" customHeight="1" x14ac:dyDescent="0.2">
      <c r="Q271" s="115"/>
      <c r="R271" s="115"/>
      <c r="S271" s="115"/>
      <c r="T271" s="115"/>
      <c r="U271" s="115"/>
      <c r="V271" s="115"/>
      <c r="W271" s="115"/>
      <c r="X271" s="115"/>
      <c r="Y271" s="115"/>
    </row>
    <row r="272" spans="17:25" ht="12.95" customHeight="1" x14ac:dyDescent="0.2">
      <c r="Q272" s="115"/>
      <c r="R272" s="115"/>
      <c r="S272" s="115"/>
      <c r="T272" s="115"/>
      <c r="U272" s="115"/>
      <c r="V272" s="115"/>
      <c r="W272" s="115"/>
      <c r="X272" s="115"/>
      <c r="Y272" s="115"/>
    </row>
    <row r="273" spans="17:25" ht="12.95" customHeight="1" x14ac:dyDescent="0.2">
      <c r="Q273" s="115"/>
      <c r="R273" s="115"/>
      <c r="S273" s="115"/>
      <c r="T273" s="115"/>
      <c r="U273" s="115"/>
      <c r="V273" s="115"/>
      <c r="W273" s="115"/>
      <c r="X273" s="115"/>
      <c r="Y273" s="115"/>
    </row>
    <row r="274" spans="17:25" ht="12.95" customHeight="1" x14ac:dyDescent="0.2">
      <c r="Q274" s="115"/>
      <c r="R274" s="115"/>
      <c r="S274" s="115"/>
      <c r="T274" s="115"/>
      <c r="U274" s="115"/>
      <c r="V274" s="115"/>
      <c r="W274" s="115"/>
      <c r="X274" s="115"/>
      <c r="Y274" s="115"/>
    </row>
    <row r="275" spans="17:25" ht="12.95" customHeight="1" x14ac:dyDescent="0.2">
      <c r="Q275" s="115"/>
      <c r="R275" s="115"/>
      <c r="S275" s="115"/>
      <c r="T275" s="115"/>
      <c r="U275" s="115"/>
      <c r="V275" s="115"/>
      <c r="W275" s="115"/>
      <c r="X275" s="115"/>
      <c r="Y275" s="115"/>
    </row>
    <row r="276" spans="17:25" ht="12.95" customHeight="1" x14ac:dyDescent="0.2">
      <c r="Q276" s="115"/>
      <c r="R276" s="115"/>
      <c r="S276" s="115"/>
      <c r="T276" s="115"/>
      <c r="U276" s="115"/>
      <c r="V276" s="115"/>
      <c r="W276" s="115"/>
      <c r="X276" s="115"/>
      <c r="Y276" s="115"/>
    </row>
    <row r="277" spans="17:25" ht="12.95" customHeight="1" x14ac:dyDescent="0.2">
      <c r="Q277" s="115"/>
      <c r="R277" s="115"/>
      <c r="S277" s="115"/>
      <c r="T277" s="115"/>
      <c r="U277" s="115"/>
      <c r="V277" s="115"/>
      <c r="W277" s="115"/>
      <c r="X277" s="115"/>
      <c r="Y277" s="115"/>
    </row>
    <row r="278" spans="17:25" ht="12.95" customHeight="1" x14ac:dyDescent="0.2">
      <c r="Q278" s="115"/>
      <c r="R278" s="115"/>
      <c r="S278" s="115"/>
      <c r="T278" s="115"/>
      <c r="U278" s="115"/>
      <c r="V278" s="115"/>
      <c r="W278" s="115"/>
      <c r="X278" s="115"/>
      <c r="Y278" s="115"/>
    </row>
    <row r="279" spans="17:25" ht="12.95" customHeight="1" x14ac:dyDescent="0.2">
      <c r="Q279" s="115"/>
      <c r="R279" s="115"/>
      <c r="S279" s="115"/>
      <c r="T279" s="115"/>
      <c r="U279" s="115"/>
      <c r="V279" s="115"/>
      <c r="W279" s="115"/>
      <c r="X279" s="115"/>
      <c r="Y279" s="115"/>
    </row>
    <row r="280" spans="17:25" ht="12.95" customHeight="1" x14ac:dyDescent="0.2">
      <c r="Q280" s="115"/>
      <c r="R280" s="115"/>
      <c r="S280" s="115"/>
      <c r="T280" s="115"/>
      <c r="U280" s="115"/>
      <c r="V280" s="115"/>
      <c r="W280" s="115"/>
      <c r="X280" s="115"/>
      <c r="Y280" s="115"/>
    </row>
    <row r="281" spans="17:25" ht="12.95" customHeight="1" x14ac:dyDescent="0.2">
      <c r="Q281" s="115"/>
      <c r="R281" s="115"/>
      <c r="S281" s="115"/>
      <c r="T281" s="115"/>
      <c r="U281" s="115"/>
      <c r="V281" s="115"/>
      <c r="W281" s="115"/>
      <c r="X281" s="115"/>
      <c r="Y281" s="115"/>
    </row>
    <row r="282" spans="17:25" ht="12.95" customHeight="1" x14ac:dyDescent="0.2">
      <c r="Q282" s="115"/>
      <c r="R282" s="115"/>
      <c r="S282" s="115"/>
      <c r="T282" s="115"/>
      <c r="U282" s="115"/>
      <c r="V282" s="115"/>
      <c r="W282" s="115"/>
      <c r="X282" s="115"/>
      <c r="Y282" s="115"/>
    </row>
    <row r="283" spans="17:25" ht="12.95" customHeight="1" x14ac:dyDescent="0.2">
      <c r="Q283" s="115"/>
      <c r="R283" s="115"/>
      <c r="S283" s="115"/>
      <c r="T283" s="115"/>
      <c r="U283" s="115"/>
      <c r="V283" s="115"/>
      <c r="W283" s="115"/>
      <c r="X283" s="115"/>
      <c r="Y283" s="115"/>
    </row>
    <row r="284" spans="17:25" ht="12.95" customHeight="1" x14ac:dyDescent="0.2">
      <c r="Q284" s="115"/>
      <c r="R284" s="115"/>
      <c r="S284" s="115"/>
      <c r="T284" s="115"/>
      <c r="U284" s="115"/>
      <c r="V284" s="115"/>
      <c r="W284" s="115"/>
      <c r="X284" s="115"/>
      <c r="Y284" s="115"/>
    </row>
    <row r="285" spans="17:25" ht="12.95" customHeight="1" x14ac:dyDescent="0.2">
      <c r="Q285" s="115"/>
      <c r="R285" s="115"/>
      <c r="S285" s="115"/>
      <c r="T285" s="115"/>
      <c r="U285" s="115"/>
      <c r="V285" s="115"/>
      <c r="W285" s="115"/>
      <c r="X285" s="115"/>
      <c r="Y285" s="115"/>
    </row>
    <row r="286" spans="17:25" ht="12.95" customHeight="1" x14ac:dyDescent="0.2">
      <c r="Q286" s="115"/>
      <c r="R286" s="115"/>
      <c r="S286" s="115"/>
      <c r="T286" s="115"/>
      <c r="U286" s="115"/>
      <c r="V286" s="115"/>
      <c r="W286" s="115"/>
      <c r="X286" s="115"/>
      <c r="Y286" s="115"/>
    </row>
    <row r="287" spans="17:25" ht="12.95" customHeight="1" x14ac:dyDescent="0.2">
      <c r="Q287" s="115"/>
      <c r="R287" s="115"/>
      <c r="S287" s="115"/>
      <c r="T287" s="115"/>
      <c r="U287" s="115"/>
      <c r="V287" s="115"/>
      <c r="W287" s="115"/>
      <c r="X287" s="115"/>
      <c r="Y287" s="115"/>
    </row>
    <row r="288" spans="17:25" ht="12.95" customHeight="1" x14ac:dyDescent="0.2">
      <c r="Q288" s="115"/>
      <c r="R288" s="115"/>
      <c r="S288" s="115"/>
      <c r="T288" s="115"/>
      <c r="U288" s="115"/>
      <c r="V288" s="115"/>
      <c r="W288" s="115"/>
      <c r="X288" s="115"/>
      <c r="Y288" s="115"/>
    </row>
    <row r="289" spans="17:25" ht="12.95" customHeight="1" x14ac:dyDescent="0.2">
      <c r="Q289" s="115"/>
      <c r="R289" s="115"/>
      <c r="S289" s="115"/>
      <c r="T289" s="115"/>
      <c r="U289" s="115"/>
      <c r="V289" s="115"/>
      <c r="W289" s="115"/>
      <c r="X289" s="115"/>
      <c r="Y289" s="115"/>
    </row>
    <row r="290" spans="17:25" ht="12.95" customHeight="1" x14ac:dyDescent="0.2">
      <c r="Q290" s="115"/>
      <c r="R290" s="115"/>
      <c r="S290" s="115"/>
      <c r="T290" s="115"/>
      <c r="U290" s="115"/>
      <c r="V290" s="115"/>
      <c r="W290" s="115"/>
      <c r="X290" s="115"/>
      <c r="Y290" s="115"/>
    </row>
    <row r="291" spans="17:25" ht="12.95" customHeight="1" x14ac:dyDescent="0.2">
      <c r="Q291" s="115"/>
      <c r="R291" s="115"/>
      <c r="S291" s="115"/>
      <c r="T291" s="115"/>
      <c r="U291" s="115"/>
      <c r="V291" s="115"/>
      <c r="W291" s="115"/>
      <c r="X291" s="115"/>
      <c r="Y291" s="115"/>
    </row>
    <row r="292" spans="17:25" ht="12.95" customHeight="1" x14ac:dyDescent="0.2">
      <c r="Q292" s="115"/>
      <c r="R292" s="115"/>
      <c r="S292" s="115"/>
      <c r="T292" s="115"/>
      <c r="U292" s="115"/>
      <c r="V292" s="115"/>
      <c r="W292" s="115"/>
      <c r="X292" s="115"/>
      <c r="Y292" s="115"/>
    </row>
    <row r="293" spans="17:25" ht="12.95" customHeight="1" x14ac:dyDescent="0.2">
      <c r="Q293" s="115"/>
      <c r="R293" s="115"/>
      <c r="S293" s="115"/>
      <c r="T293" s="115"/>
      <c r="U293" s="115"/>
      <c r="V293" s="115"/>
      <c r="W293" s="115"/>
      <c r="X293" s="115"/>
      <c r="Y293" s="115"/>
    </row>
    <row r="294" spans="17:25" ht="12.95" customHeight="1" x14ac:dyDescent="0.2">
      <c r="Q294" s="115"/>
      <c r="R294" s="115"/>
      <c r="S294" s="115"/>
      <c r="T294" s="115"/>
      <c r="U294" s="115"/>
      <c r="V294" s="115"/>
      <c r="W294" s="115"/>
      <c r="X294" s="115"/>
      <c r="Y294" s="115"/>
    </row>
    <row r="295" spans="17:25" ht="12.95" customHeight="1" x14ac:dyDescent="0.2">
      <c r="Q295" s="115"/>
      <c r="R295" s="115"/>
      <c r="S295" s="115"/>
      <c r="T295" s="115"/>
      <c r="U295" s="115"/>
      <c r="V295" s="115"/>
      <c r="W295" s="115"/>
      <c r="X295" s="115"/>
      <c r="Y295" s="115"/>
    </row>
    <row r="296" spans="17:25" ht="12.95" customHeight="1" x14ac:dyDescent="0.2">
      <c r="Q296" s="115"/>
      <c r="R296" s="115"/>
      <c r="S296" s="115"/>
      <c r="T296" s="115"/>
      <c r="U296" s="115"/>
      <c r="V296" s="115"/>
      <c r="W296" s="115"/>
      <c r="X296" s="115"/>
      <c r="Y296" s="115"/>
    </row>
    <row r="297" spans="17:25" ht="12.95" customHeight="1" x14ac:dyDescent="0.2">
      <c r="Q297" s="115"/>
      <c r="R297" s="115"/>
      <c r="S297" s="115"/>
      <c r="T297" s="115"/>
      <c r="U297" s="115"/>
      <c r="V297" s="115"/>
      <c r="W297" s="115"/>
      <c r="X297" s="115"/>
      <c r="Y297" s="115"/>
    </row>
    <row r="298" spans="17:25" ht="12.95" customHeight="1" x14ac:dyDescent="0.2">
      <c r="Q298" s="115"/>
      <c r="R298" s="115"/>
      <c r="S298" s="115"/>
      <c r="T298" s="115"/>
      <c r="U298" s="115"/>
      <c r="V298" s="115"/>
      <c r="W298" s="115"/>
      <c r="X298" s="115"/>
      <c r="Y298" s="115"/>
    </row>
    <row r="299" spans="17:25" ht="12.95" customHeight="1" x14ac:dyDescent="0.2">
      <c r="Q299" s="115"/>
      <c r="R299" s="115"/>
      <c r="S299" s="115"/>
      <c r="T299" s="115"/>
      <c r="U299" s="115"/>
      <c r="V299" s="115"/>
      <c r="W299" s="115"/>
      <c r="X299" s="115"/>
      <c r="Y299" s="115"/>
    </row>
    <row r="300" spans="17:25" ht="12.95" customHeight="1" x14ac:dyDescent="0.2">
      <c r="Q300" s="115"/>
      <c r="R300" s="115"/>
      <c r="S300" s="115"/>
      <c r="T300" s="115"/>
      <c r="U300" s="115"/>
      <c r="V300" s="115"/>
      <c r="W300" s="115"/>
      <c r="X300" s="115"/>
      <c r="Y300" s="115"/>
    </row>
    <row r="301" spans="17:25" ht="12.95" customHeight="1" x14ac:dyDescent="0.2">
      <c r="Q301" s="115"/>
      <c r="R301" s="115"/>
      <c r="S301" s="115"/>
      <c r="T301" s="115"/>
      <c r="U301" s="115"/>
      <c r="V301" s="115"/>
      <c r="W301" s="115"/>
      <c r="X301" s="115"/>
      <c r="Y301" s="115"/>
    </row>
    <row r="302" spans="17:25" ht="12.95" customHeight="1" x14ac:dyDescent="0.2">
      <c r="Q302" s="115"/>
      <c r="R302" s="115"/>
      <c r="S302" s="115"/>
      <c r="T302" s="115"/>
      <c r="U302" s="115"/>
      <c r="V302" s="115"/>
      <c r="W302" s="115"/>
      <c r="X302" s="115"/>
      <c r="Y302" s="115"/>
    </row>
    <row r="303" spans="17:25" ht="12.95" customHeight="1" x14ac:dyDescent="0.2">
      <c r="Q303" s="115"/>
      <c r="R303" s="115"/>
      <c r="S303" s="115"/>
      <c r="T303" s="115"/>
      <c r="U303" s="115"/>
      <c r="V303" s="115"/>
      <c r="W303" s="115"/>
      <c r="X303" s="115"/>
      <c r="Y303" s="115"/>
    </row>
    <row r="304" spans="17:25" ht="12.95" customHeight="1" x14ac:dyDescent="0.2">
      <c r="Q304" s="115"/>
      <c r="R304" s="115"/>
      <c r="S304" s="115"/>
      <c r="T304" s="115"/>
      <c r="U304" s="115"/>
      <c r="V304" s="115"/>
      <c r="W304" s="115"/>
      <c r="X304" s="115"/>
      <c r="Y304" s="115"/>
    </row>
    <row r="305" spans="17:25" ht="12.95" customHeight="1" x14ac:dyDescent="0.2">
      <c r="Q305" s="115"/>
      <c r="R305" s="115"/>
      <c r="S305" s="115"/>
      <c r="T305" s="115"/>
      <c r="U305" s="115"/>
      <c r="V305" s="115"/>
      <c r="W305" s="115"/>
      <c r="X305" s="115"/>
      <c r="Y305" s="115"/>
    </row>
    <row r="306" spans="17:25" ht="12.95" customHeight="1" x14ac:dyDescent="0.2">
      <c r="Q306" s="115"/>
      <c r="R306" s="115"/>
      <c r="S306" s="115"/>
      <c r="T306" s="115"/>
      <c r="U306" s="115"/>
      <c r="V306" s="115"/>
      <c r="W306" s="115"/>
      <c r="X306" s="115"/>
      <c r="Y306" s="115"/>
    </row>
    <row r="307" spans="17:25" ht="12.95" customHeight="1" x14ac:dyDescent="0.2">
      <c r="Q307" s="115"/>
      <c r="R307" s="115"/>
      <c r="S307" s="115"/>
      <c r="T307" s="115"/>
      <c r="U307" s="115"/>
      <c r="V307" s="115"/>
      <c r="W307" s="115"/>
      <c r="X307" s="115"/>
      <c r="Y307" s="115"/>
    </row>
    <row r="308" spans="17:25" ht="12.95" customHeight="1" x14ac:dyDescent="0.2">
      <c r="Q308" s="115"/>
      <c r="R308" s="115"/>
      <c r="S308" s="115"/>
      <c r="T308" s="115"/>
      <c r="U308" s="115"/>
      <c r="V308" s="115"/>
      <c r="W308" s="115"/>
      <c r="X308" s="115"/>
      <c r="Y308" s="115"/>
    </row>
    <row r="309" spans="17:25" ht="12.95" customHeight="1" x14ac:dyDescent="0.2">
      <c r="Q309" s="115"/>
      <c r="R309" s="115"/>
      <c r="S309" s="115"/>
      <c r="T309" s="115"/>
      <c r="U309" s="115"/>
      <c r="V309" s="115"/>
      <c r="W309" s="115"/>
      <c r="X309" s="115"/>
      <c r="Y309" s="115"/>
    </row>
    <row r="310" spans="17:25" ht="12.95" customHeight="1" x14ac:dyDescent="0.2">
      <c r="Q310" s="115"/>
      <c r="R310" s="115"/>
      <c r="S310" s="115"/>
      <c r="T310" s="115"/>
      <c r="U310" s="115"/>
      <c r="V310" s="115"/>
      <c r="W310" s="115"/>
      <c r="X310" s="115"/>
      <c r="Y310" s="115"/>
    </row>
    <row r="311" spans="17:25" ht="12.95" customHeight="1" x14ac:dyDescent="0.2">
      <c r="Q311" s="115"/>
      <c r="R311" s="115"/>
      <c r="S311" s="115"/>
      <c r="T311" s="115"/>
      <c r="U311" s="115"/>
      <c r="V311" s="115"/>
      <c r="W311" s="115"/>
      <c r="X311" s="115"/>
      <c r="Y311" s="115"/>
    </row>
    <row r="312" spans="17:25" ht="12.95" customHeight="1" x14ac:dyDescent="0.2">
      <c r="Q312" s="115"/>
      <c r="R312" s="115"/>
      <c r="S312" s="115"/>
      <c r="T312" s="115"/>
      <c r="U312" s="115"/>
      <c r="V312" s="115"/>
      <c r="W312" s="115"/>
      <c r="X312" s="115"/>
      <c r="Y312" s="115"/>
    </row>
    <row r="313" spans="17:25" ht="12.95" customHeight="1" x14ac:dyDescent="0.2">
      <c r="Q313" s="115"/>
      <c r="R313" s="115"/>
      <c r="S313" s="115"/>
      <c r="T313" s="115"/>
      <c r="U313" s="115"/>
      <c r="V313" s="115"/>
      <c r="W313" s="115"/>
      <c r="X313" s="115"/>
      <c r="Y313" s="115"/>
    </row>
    <row r="314" spans="17:25" ht="12.95" customHeight="1" x14ac:dyDescent="0.2">
      <c r="Q314" s="115"/>
      <c r="R314" s="115"/>
      <c r="S314" s="115"/>
      <c r="T314" s="115"/>
      <c r="U314" s="115"/>
      <c r="V314" s="115"/>
      <c r="W314" s="115"/>
      <c r="X314" s="115"/>
      <c r="Y314" s="115"/>
    </row>
    <row r="315" spans="17:25" ht="12.95" customHeight="1" x14ac:dyDescent="0.2">
      <c r="Q315" s="115"/>
      <c r="R315" s="115"/>
      <c r="S315" s="115"/>
      <c r="T315" s="115"/>
      <c r="U315" s="115"/>
      <c r="V315" s="115"/>
      <c r="W315" s="115"/>
      <c r="X315" s="115"/>
      <c r="Y315" s="115"/>
    </row>
    <row r="316" spans="17:25" ht="12.95" customHeight="1" x14ac:dyDescent="0.2">
      <c r="Q316" s="115"/>
      <c r="R316" s="115"/>
      <c r="S316" s="115"/>
      <c r="T316" s="115"/>
      <c r="U316" s="115"/>
      <c r="V316" s="115"/>
      <c r="W316" s="115"/>
      <c r="X316" s="115"/>
      <c r="Y316" s="115"/>
    </row>
    <row r="317" spans="17:25" ht="12.95" customHeight="1" x14ac:dyDescent="0.2">
      <c r="Q317" s="115"/>
      <c r="R317" s="115"/>
      <c r="S317" s="115"/>
      <c r="T317" s="115"/>
      <c r="U317" s="115"/>
      <c r="V317" s="115"/>
      <c r="W317" s="115"/>
      <c r="X317" s="115"/>
      <c r="Y317" s="115"/>
    </row>
    <row r="318" spans="17:25" ht="12.95" customHeight="1" x14ac:dyDescent="0.2">
      <c r="Q318" s="115"/>
      <c r="R318" s="115"/>
      <c r="S318" s="115"/>
      <c r="T318" s="115"/>
      <c r="U318" s="115"/>
      <c r="V318" s="115"/>
      <c r="W318" s="115"/>
      <c r="X318" s="115"/>
      <c r="Y318" s="115"/>
    </row>
    <row r="319" spans="17:25" ht="12.95" customHeight="1" x14ac:dyDescent="0.2">
      <c r="Q319" s="115"/>
      <c r="R319" s="115"/>
      <c r="S319" s="115"/>
      <c r="T319" s="115"/>
      <c r="U319" s="115"/>
      <c r="V319" s="115"/>
      <c r="W319" s="115"/>
      <c r="X319" s="115"/>
      <c r="Y319" s="115"/>
    </row>
    <row r="320" spans="17:25" ht="12.95" customHeight="1" x14ac:dyDescent="0.2">
      <c r="Q320" s="115"/>
      <c r="R320" s="115"/>
      <c r="S320" s="115"/>
      <c r="T320" s="115"/>
      <c r="U320" s="115"/>
      <c r="V320" s="115"/>
      <c r="W320" s="115"/>
      <c r="X320" s="115"/>
      <c r="Y320" s="115"/>
    </row>
    <row r="321" spans="17:25" ht="12.95" customHeight="1" x14ac:dyDescent="0.2">
      <c r="Q321" s="115"/>
      <c r="R321" s="115"/>
      <c r="S321" s="115"/>
      <c r="T321" s="115"/>
      <c r="U321" s="115"/>
      <c r="V321" s="115"/>
      <c r="W321" s="115"/>
      <c r="X321" s="115"/>
      <c r="Y321" s="115"/>
    </row>
    <row r="322" spans="17:25" ht="12.95" customHeight="1" x14ac:dyDescent="0.2">
      <c r="Q322" s="115"/>
      <c r="R322" s="115"/>
      <c r="S322" s="115"/>
      <c r="T322" s="115"/>
      <c r="U322" s="115"/>
      <c r="V322" s="115"/>
      <c r="W322" s="115"/>
      <c r="X322" s="115"/>
      <c r="Y322" s="115"/>
    </row>
    <row r="323" spans="17:25" ht="12.95" customHeight="1" x14ac:dyDescent="0.2">
      <c r="Q323" s="115"/>
      <c r="R323" s="115"/>
      <c r="S323" s="115"/>
      <c r="T323" s="115"/>
      <c r="U323" s="115"/>
      <c r="V323" s="115"/>
      <c r="W323" s="115"/>
      <c r="X323" s="115"/>
      <c r="Y323" s="115"/>
    </row>
    <row r="324" spans="17:25" ht="12.95" customHeight="1" x14ac:dyDescent="0.2">
      <c r="Q324" s="115"/>
      <c r="R324" s="115"/>
      <c r="S324" s="115"/>
      <c r="T324" s="115"/>
      <c r="U324" s="115"/>
      <c r="V324" s="115"/>
      <c r="W324" s="115"/>
      <c r="X324" s="115"/>
      <c r="Y324" s="115"/>
    </row>
    <row r="325" spans="17:25" ht="12.95" customHeight="1" x14ac:dyDescent="0.2">
      <c r="Q325" s="115"/>
      <c r="R325" s="115"/>
      <c r="S325" s="115"/>
      <c r="T325" s="115"/>
      <c r="U325" s="115"/>
      <c r="V325" s="115"/>
      <c r="W325" s="115"/>
      <c r="X325" s="115"/>
      <c r="Y325" s="115"/>
    </row>
    <row r="326" spans="17:25" ht="12.95" customHeight="1" x14ac:dyDescent="0.2">
      <c r="Q326" s="115"/>
      <c r="R326" s="115"/>
      <c r="S326" s="115"/>
      <c r="T326" s="115"/>
      <c r="U326" s="115"/>
      <c r="V326" s="115"/>
      <c r="W326" s="115"/>
      <c r="X326" s="115"/>
      <c r="Y326" s="115"/>
    </row>
    <row r="327" spans="17:25" ht="12.95" customHeight="1" x14ac:dyDescent="0.2">
      <c r="Q327" s="115"/>
      <c r="R327" s="115"/>
      <c r="S327" s="115"/>
      <c r="T327" s="115"/>
      <c r="U327" s="115"/>
      <c r="V327" s="115"/>
      <c r="W327" s="115"/>
      <c r="X327" s="115"/>
      <c r="Y327" s="115"/>
    </row>
    <row r="328" spans="17:25" ht="12.95" customHeight="1" x14ac:dyDescent="0.2">
      <c r="Q328" s="115"/>
      <c r="R328" s="115"/>
      <c r="S328" s="115"/>
      <c r="T328" s="115"/>
      <c r="U328" s="115"/>
      <c r="V328" s="115"/>
      <c r="W328" s="115"/>
      <c r="X328" s="115"/>
      <c r="Y328" s="115"/>
    </row>
    <row r="329" spans="17:25" ht="12.95" customHeight="1" x14ac:dyDescent="0.2">
      <c r="Q329" s="115"/>
      <c r="R329" s="115"/>
      <c r="S329" s="115"/>
      <c r="T329" s="115"/>
      <c r="U329" s="115"/>
      <c r="V329" s="115"/>
      <c r="W329" s="115"/>
      <c r="X329" s="115"/>
      <c r="Y329" s="115"/>
    </row>
    <row r="330" spans="17:25" ht="12.95" customHeight="1" x14ac:dyDescent="0.2">
      <c r="Q330" s="115"/>
      <c r="R330" s="115"/>
      <c r="S330" s="115"/>
      <c r="T330" s="115"/>
      <c r="U330" s="115"/>
      <c r="V330" s="115"/>
      <c r="W330" s="115"/>
      <c r="X330" s="115"/>
      <c r="Y330" s="115"/>
    </row>
    <row r="331" spans="17:25" ht="12.95" customHeight="1" x14ac:dyDescent="0.2">
      <c r="Q331" s="115"/>
      <c r="R331" s="115"/>
      <c r="S331" s="115"/>
      <c r="T331" s="115"/>
      <c r="U331" s="115"/>
      <c r="V331" s="115"/>
      <c r="W331" s="115"/>
      <c r="X331" s="115"/>
      <c r="Y331" s="115"/>
    </row>
    <row r="332" spans="17:25" ht="12.95" customHeight="1" x14ac:dyDescent="0.2">
      <c r="Q332" s="115"/>
      <c r="R332" s="115"/>
      <c r="S332" s="115"/>
      <c r="T332" s="115"/>
      <c r="U332" s="115"/>
      <c r="V332" s="115"/>
      <c r="W332" s="115"/>
      <c r="X332" s="115"/>
      <c r="Y332" s="115"/>
    </row>
    <row r="333" spans="17:25" ht="12.95" customHeight="1" x14ac:dyDescent="0.2">
      <c r="Q333" s="115"/>
      <c r="R333" s="115"/>
      <c r="S333" s="115"/>
      <c r="T333" s="115"/>
      <c r="U333" s="115"/>
      <c r="V333" s="115"/>
      <c r="W333" s="115"/>
      <c r="X333" s="115"/>
      <c r="Y333" s="115"/>
    </row>
    <row r="334" spans="17:25" ht="12.95" customHeight="1" x14ac:dyDescent="0.2">
      <c r="Q334" s="115"/>
      <c r="R334" s="115"/>
      <c r="S334" s="115"/>
      <c r="T334" s="115"/>
      <c r="U334" s="115"/>
      <c r="V334" s="115"/>
      <c r="W334" s="115"/>
      <c r="X334" s="115"/>
      <c r="Y334" s="115"/>
    </row>
    <row r="335" spans="17:25" ht="12.95" customHeight="1" x14ac:dyDescent="0.2">
      <c r="Q335" s="115"/>
      <c r="R335" s="115"/>
      <c r="S335" s="115"/>
      <c r="T335" s="115"/>
      <c r="U335" s="115"/>
      <c r="V335" s="115"/>
      <c r="W335" s="115"/>
      <c r="X335" s="115"/>
      <c r="Y335" s="115"/>
    </row>
    <row r="336" spans="17:25" ht="12.95" customHeight="1" x14ac:dyDescent="0.2">
      <c r="Q336" s="115"/>
      <c r="R336" s="115"/>
      <c r="S336" s="115"/>
      <c r="T336" s="115"/>
      <c r="U336" s="115"/>
      <c r="V336" s="115"/>
      <c r="W336" s="115"/>
      <c r="X336" s="115"/>
      <c r="Y336" s="115"/>
    </row>
    <row r="337" spans="17:25" ht="12.95" customHeight="1" x14ac:dyDescent="0.2">
      <c r="Q337" s="115"/>
      <c r="R337" s="115"/>
      <c r="S337" s="115"/>
      <c r="T337" s="115"/>
      <c r="U337" s="115"/>
      <c r="V337" s="115"/>
      <c r="W337" s="115"/>
      <c r="X337" s="115"/>
      <c r="Y337" s="115"/>
    </row>
    <row r="338" spans="17:25" ht="12.95" customHeight="1" x14ac:dyDescent="0.2">
      <c r="Q338" s="115"/>
      <c r="R338" s="115"/>
      <c r="S338" s="115"/>
      <c r="T338" s="115"/>
      <c r="U338" s="115"/>
      <c r="V338" s="115"/>
      <c r="W338" s="115"/>
      <c r="X338" s="115"/>
      <c r="Y338" s="115"/>
    </row>
    <row r="339" spans="17:25" ht="12.95" customHeight="1" x14ac:dyDescent="0.2">
      <c r="Q339" s="115"/>
      <c r="R339" s="115"/>
      <c r="S339" s="115"/>
      <c r="T339" s="115"/>
      <c r="U339" s="115"/>
      <c r="V339" s="115"/>
      <c r="W339" s="115"/>
      <c r="X339" s="115"/>
      <c r="Y339" s="115"/>
    </row>
    <row r="340" spans="17:25" ht="12.95" customHeight="1" x14ac:dyDescent="0.2">
      <c r="Q340" s="115"/>
      <c r="R340" s="115"/>
      <c r="S340" s="115"/>
      <c r="T340" s="115"/>
      <c r="U340" s="115"/>
      <c r="V340" s="115"/>
      <c r="W340" s="115"/>
      <c r="X340" s="115"/>
      <c r="Y340" s="115"/>
    </row>
    <row r="341" spans="17:25" ht="12.95" customHeight="1" x14ac:dyDescent="0.2">
      <c r="Q341" s="115"/>
      <c r="R341" s="115"/>
      <c r="S341" s="115"/>
      <c r="T341" s="115"/>
      <c r="U341" s="115"/>
      <c r="V341" s="115"/>
      <c r="W341" s="115"/>
      <c r="X341" s="115"/>
      <c r="Y341" s="115"/>
    </row>
    <row r="342" spans="17:25" ht="12.95" customHeight="1" x14ac:dyDescent="0.2">
      <c r="Q342" s="115"/>
      <c r="R342" s="115"/>
      <c r="S342" s="115"/>
      <c r="T342" s="115"/>
      <c r="U342" s="115"/>
      <c r="V342" s="115"/>
      <c r="W342" s="115"/>
      <c r="X342" s="115"/>
      <c r="Y342" s="115"/>
    </row>
    <row r="343" spans="17:25" ht="12.95" customHeight="1" x14ac:dyDescent="0.2">
      <c r="Q343" s="115"/>
      <c r="R343" s="115"/>
      <c r="S343" s="115"/>
      <c r="T343" s="115"/>
      <c r="U343" s="115"/>
      <c r="V343" s="115"/>
      <c r="W343" s="115"/>
      <c r="X343" s="115"/>
      <c r="Y343" s="115"/>
    </row>
    <row r="344" spans="17:25" ht="12.95" customHeight="1" x14ac:dyDescent="0.2">
      <c r="Q344" s="115"/>
      <c r="R344" s="115"/>
      <c r="S344" s="115"/>
      <c r="T344" s="115"/>
      <c r="U344" s="115"/>
      <c r="V344" s="115"/>
      <c r="W344" s="115"/>
      <c r="X344" s="115"/>
      <c r="Y344" s="115"/>
    </row>
    <row r="345" spans="17:25" ht="12.95" customHeight="1" x14ac:dyDescent="0.2">
      <c r="Q345" s="115"/>
      <c r="R345" s="115"/>
      <c r="S345" s="115"/>
      <c r="T345" s="115"/>
      <c r="U345" s="115"/>
      <c r="V345" s="115"/>
      <c r="W345" s="115"/>
      <c r="X345" s="115"/>
      <c r="Y345" s="115"/>
    </row>
    <row r="346" spans="17:25" ht="12.95" customHeight="1" x14ac:dyDescent="0.2">
      <c r="Q346" s="115"/>
      <c r="R346" s="115"/>
      <c r="S346" s="115"/>
      <c r="T346" s="115"/>
      <c r="U346" s="115"/>
      <c r="V346" s="115"/>
      <c r="W346" s="115"/>
      <c r="X346" s="115"/>
      <c r="Y346" s="115"/>
    </row>
    <row r="347" spans="17:25" ht="12.95" customHeight="1" x14ac:dyDescent="0.2">
      <c r="Q347" s="115"/>
      <c r="R347" s="115"/>
      <c r="S347" s="115"/>
      <c r="T347" s="115"/>
      <c r="U347" s="115"/>
      <c r="V347" s="115"/>
      <c r="W347" s="115"/>
      <c r="X347" s="115"/>
      <c r="Y347" s="115"/>
    </row>
    <row r="348" spans="17:25" ht="12.95" customHeight="1" x14ac:dyDescent="0.2">
      <c r="Q348" s="115"/>
      <c r="R348" s="115"/>
      <c r="S348" s="115"/>
      <c r="T348" s="115"/>
      <c r="U348" s="115"/>
      <c r="V348" s="115"/>
      <c r="W348" s="115"/>
      <c r="X348" s="115"/>
      <c r="Y348" s="115"/>
    </row>
    <row r="349" spans="17:25" ht="12.95" customHeight="1" x14ac:dyDescent="0.2">
      <c r="Q349" s="115"/>
      <c r="R349" s="115"/>
      <c r="S349" s="115"/>
      <c r="T349" s="115"/>
      <c r="U349" s="115"/>
      <c r="V349" s="115"/>
      <c r="W349" s="115"/>
      <c r="X349" s="115"/>
      <c r="Y349" s="115"/>
    </row>
    <row r="350" spans="17:25" ht="12.95" customHeight="1" x14ac:dyDescent="0.2">
      <c r="Q350" s="115"/>
      <c r="R350" s="115"/>
      <c r="S350" s="115"/>
      <c r="T350" s="115"/>
      <c r="U350" s="115"/>
      <c r="V350" s="115"/>
      <c r="W350" s="115"/>
      <c r="X350" s="115"/>
      <c r="Y350" s="115"/>
    </row>
    <row r="351" spans="17:25" ht="12.95" customHeight="1" x14ac:dyDescent="0.2">
      <c r="Q351" s="115"/>
      <c r="R351" s="115"/>
      <c r="S351" s="115"/>
      <c r="T351" s="115"/>
      <c r="U351" s="115"/>
      <c r="V351" s="115"/>
      <c r="W351" s="115"/>
      <c r="X351" s="115"/>
      <c r="Y351" s="115"/>
    </row>
    <row r="352" spans="17:25" ht="12.95" customHeight="1" x14ac:dyDescent="0.2">
      <c r="Q352" s="115"/>
      <c r="R352" s="115"/>
      <c r="S352" s="115"/>
      <c r="T352" s="115"/>
      <c r="U352" s="115"/>
      <c r="V352" s="115"/>
      <c r="W352" s="115"/>
      <c r="X352" s="115"/>
      <c r="Y352" s="115"/>
    </row>
    <row r="353" spans="17:25" ht="12.95" customHeight="1" x14ac:dyDescent="0.2">
      <c r="Q353" s="115"/>
      <c r="R353" s="115"/>
      <c r="S353" s="115"/>
      <c r="T353" s="115"/>
      <c r="U353" s="115"/>
      <c r="V353" s="115"/>
      <c r="W353" s="115"/>
      <c r="X353" s="115"/>
      <c r="Y353" s="115"/>
    </row>
    <row r="354" spans="17:25" ht="12.95" customHeight="1" x14ac:dyDescent="0.2">
      <c r="Q354" s="115"/>
      <c r="R354" s="115"/>
      <c r="S354" s="115"/>
      <c r="T354" s="115"/>
      <c r="U354" s="115"/>
      <c r="V354" s="115"/>
      <c r="W354" s="115"/>
      <c r="X354" s="115"/>
      <c r="Y354" s="115"/>
    </row>
    <row r="355" spans="17:25" ht="12.95" customHeight="1" x14ac:dyDescent="0.2">
      <c r="Q355" s="115"/>
      <c r="R355" s="115"/>
      <c r="S355" s="115"/>
      <c r="T355" s="115"/>
      <c r="U355" s="115"/>
      <c r="V355" s="115"/>
      <c r="W355" s="115"/>
      <c r="X355" s="115"/>
      <c r="Y355" s="115"/>
    </row>
    <row r="356" spans="17:25" ht="12.95" customHeight="1" x14ac:dyDescent="0.2">
      <c r="Q356" s="115"/>
      <c r="R356" s="115"/>
      <c r="S356" s="115"/>
      <c r="T356" s="115"/>
      <c r="U356" s="115"/>
      <c r="V356" s="115"/>
      <c r="W356" s="115"/>
      <c r="X356" s="115"/>
      <c r="Y356" s="115"/>
    </row>
    <row r="357" spans="17:25" ht="12.95" customHeight="1" x14ac:dyDescent="0.2">
      <c r="Q357" s="115"/>
      <c r="R357" s="115"/>
      <c r="S357" s="115"/>
      <c r="T357" s="115"/>
      <c r="U357" s="115"/>
      <c r="V357" s="115"/>
      <c r="W357" s="115"/>
      <c r="X357" s="115"/>
      <c r="Y357" s="115"/>
    </row>
    <row r="358" spans="17:25" ht="12.95" customHeight="1" x14ac:dyDescent="0.2">
      <c r="Q358" s="115"/>
      <c r="R358" s="115"/>
      <c r="S358" s="115"/>
      <c r="T358" s="115"/>
      <c r="U358" s="115"/>
      <c r="V358" s="115"/>
      <c r="W358" s="115"/>
      <c r="X358" s="115"/>
      <c r="Y358" s="115"/>
    </row>
    <row r="359" spans="17:25" ht="12.95" customHeight="1" x14ac:dyDescent="0.2">
      <c r="Q359" s="115"/>
      <c r="R359" s="115"/>
      <c r="S359" s="115"/>
      <c r="T359" s="115"/>
      <c r="U359" s="115"/>
      <c r="V359" s="115"/>
      <c r="W359" s="115"/>
      <c r="X359" s="115"/>
      <c r="Y359" s="115"/>
    </row>
    <row r="360" spans="17:25" ht="12.95" customHeight="1" x14ac:dyDescent="0.2">
      <c r="Q360" s="115"/>
      <c r="R360" s="115"/>
      <c r="S360" s="115"/>
      <c r="T360" s="115"/>
      <c r="U360" s="115"/>
      <c r="V360" s="115"/>
      <c r="W360" s="115"/>
      <c r="X360" s="115"/>
      <c r="Y360" s="115"/>
    </row>
    <row r="361" spans="17:25" ht="12.95" customHeight="1" x14ac:dyDescent="0.2">
      <c r="Q361" s="115"/>
      <c r="R361" s="115"/>
      <c r="S361" s="115"/>
      <c r="T361" s="115"/>
      <c r="U361" s="115"/>
      <c r="V361" s="115"/>
      <c r="W361" s="115"/>
      <c r="X361" s="115"/>
      <c r="Y361" s="115"/>
    </row>
    <row r="362" spans="17:25" ht="12.95" customHeight="1" x14ac:dyDescent="0.2">
      <c r="Q362" s="115"/>
      <c r="R362" s="115"/>
      <c r="S362" s="115"/>
      <c r="T362" s="115"/>
      <c r="U362" s="115"/>
      <c r="V362" s="115"/>
      <c r="W362" s="115"/>
      <c r="X362" s="115"/>
      <c r="Y362" s="115"/>
    </row>
    <row r="363" spans="17:25" ht="12.95" customHeight="1" x14ac:dyDescent="0.2">
      <c r="Q363" s="115"/>
      <c r="R363" s="115"/>
      <c r="S363" s="115"/>
      <c r="T363" s="115"/>
      <c r="U363" s="115"/>
      <c r="V363" s="115"/>
      <c r="W363" s="115"/>
      <c r="X363" s="115"/>
      <c r="Y363" s="115"/>
    </row>
    <row r="364" spans="17:25" ht="12.95" customHeight="1" x14ac:dyDescent="0.2">
      <c r="Q364" s="115"/>
      <c r="R364" s="115"/>
      <c r="S364" s="115"/>
      <c r="T364" s="115"/>
      <c r="U364" s="115"/>
      <c r="V364" s="115"/>
      <c r="W364" s="115"/>
      <c r="X364" s="115"/>
      <c r="Y364" s="115"/>
    </row>
    <row r="365" spans="17:25" ht="12.95" customHeight="1" x14ac:dyDescent="0.2">
      <c r="Q365" s="115"/>
      <c r="R365" s="115"/>
      <c r="S365" s="115"/>
      <c r="T365" s="115"/>
      <c r="U365" s="115"/>
      <c r="V365" s="115"/>
      <c r="W365" s="115"/>
      <c r="X365" s="115"/>
      <c r="Y365" s="115"/>
    </row>
    <row r="366" spans="17:25" ht="12.95" customHeight="1" x14ac:dyDescent="0.2">
      <c r="Q366" s="115"/>
      <c r="R366" s="115"/>
      <c r="S366" s="115"/>
      <c r="T366" s="115"/>
      <c r="U366" s="115"/>
      <c r="V366" s="115"/>
      <c r="W366" s="115"/>
      <c r="X366" s="115"/>
      <c r="Y366" s="115"/>
    </row>
    <row r="367" spans="17:25" ht="12.95" customHeight="1" x14ac:dyDescent="0.2">
      <c r="Q367" s="115"/>
      <c r="R367" s="115"/>
      <c r="S367" s="115"/>
      <c r="T367" s="115"/>
      <c r="U367" s="115"/>
      <c r="V367" s="115"/>
      <c r="W367" s="115"/>
      <c r="X367" s="115"/>
      <c r="Y367" s="115"/>
    </row>
    <row r="368" spans="17:25" ht="12.95" customHeight="1" x14ac:dyDescent="0.2">
      <c r="Q368" s="115"/>
      <c r="R368" s="115"/>
      <c r="S368" s="115"/>
      <c r="T368" s="115"/>
      <c r="U368" s="115"/>
      <c r="V368" s="115"/>
      <c r="W368" s="115"/>
      <c r="X368" s="115"/>
      <c r="Y368" s="115"/>
    </row>
    <row r="369" spans="17:25" ht="12.95" customHeight="1" x14ac:dyDescent="0.2">
      <c r="Q369" s="115"/>
      <c r="R369" s="115"/>
      <c r="S369" s="115"/>
      <c r="T369" s="115"/>
      <c r="U369" s="115"/>
      <c r="V369" s="115"/>
      <c r="W369" s="115"/>
      <c r="X369" s="115"/>
      <c r="Y369" s="115"/>
    </row>
    <row r="370" spans="17:25" ht="12.95" customHeight="1" x14ac:dyDescent="0.2">
      <c r="Q370" s="115"/>
      <c r="R370" s="115"/>
      <c r="S370" s="115"/>
      <c r="T370" s="115"/>
      <c r="U370" s="115"/>
      <c r="V370" s="115"/>
      <c r="W370" s="115"/>
      <c r="X370" s="115"/>
      <c r="Y370" s="115"/>
    </row>
    <row r="371" spans="17:25" ht="12.95" customHeight="1" x14ac:dyDescent="0.2">
      <c r="Q371" s="115"/>
      <c r="R371" s="115"/>
      <c r="S371" s="115"/>
      <c r="T371" s="115"/>
      <c r="U371" s="115"/>
      <c r="V371" s="115"/>
      <c r="W371" s="115"/>
      <c r="X371" s="115"/>
      <c r="Y371" s="115"/>
    </row>
    <row r="372" spans="17:25" ht="12.95" customHeight="1" x14ac:dyDescent="0.2">
      <c r="Q372" s="115"/>
      <c r="R372" s="115"/>
      <c r="S372" s="115"/>
      <c r="T372" s="115"/>
      <c r="U372" s="115"/>
      <c r="V372" s="115"/>
      <c r="W372" s="115"/>
      <c r="X372" s="115"/>
      <c r="Y372" s="115"/>
    </row>
    <row r="373" spans="17:25" ht="12.95" customHeight="1" x14ac:dyDescent="0.2">
      <c r="Q373" s="115"/>
      <c r="R373" s="115"/>
      <c r="S373" s="115"/>
      <c r="T373" s="115"/>
      <c r="U373" s="115"/>
      <c r="V373" s="115"/>
      <c r="W373" s="115"/>
      <c r="X373" s="115"/>
      <c r="Y373" s="115"/>
    </row>
    <row r="374" spans="17:25" ht="12.95" customHeight="1" x14ac:dyDescent="0.2">
      <c r="Q374" s="115"/>
      <c r="R374" s="115"/>
      <c r="S374" s="115"/>
      <c r="T374" s="115"/>
      <c r="U374" s="115"/>
      <c r="V374" s="115"/>
      <c r="W374" s="115"/>
      <c r="X374" s="115"/>
      <c r="Y374" s="115"/>
    </row>
    <row r="375" spans="17:25" ht="12.95" customHeight="1" x14ac:dyDescent="0.2">
      <c r="Q375" s="115"/>
      <c r="R375" s="115"/>
      <c r="S375" s="115"/>
      <c r="T375" s="115"/>
      <c r="U375" s="115"/>
      <c r="V375" s="115"/>
      <c r="W375" s="115"/>
      <c r="X375" s="115"/>
      <c r="Y375" s="115"/>
    </row>
    <row r="376" spans="17:25" ht="12.95" customHeight="1" x14ac:dyDescent="0.2">
      <c r="Q376" s="115"/>
      <c r="R376" s="115"/>
      <c r="S376" s="115"/>
      <c r="T376" s="115"/>
      <c r="U376" s="115"/>
      <c r="V376" s="115"/>
      <c r="W376" s="115"/>
      <c r="X376" s="115"/>
      <c r="Y376" s="115"/>
    </row>
    <row r="377" spans="17:25" ht="12.95" customHeight="1" x14ac:dyDescent="0.2">
      <c r="Q377" s="115"/>
      <c r="R377" s="115"/>
      <c r="S377" s="115"/>
      <c r="T377" s="115"/>
      <c r="U377" s="115"/>
      <c r="V377" s="115"/>
      <c r="W377" s="115"/>
      <c r="X377" s="115"/>
      <c r="Y377" s="115"/>
    </row>
    <row r="378" spans="17:25" ht="12.95" customHeight="1" x14ac:dyDescent="0.2">
      <c r="Q378" s="115"/>
      <c r="R378" s="115"/>
      <c r="S378" s="115"/>
      <c r="T378" s="115"/>
      <c r="U378" s="115"/>
      <c r="V378" s="115"/>
      <c r="W378" s="115"/>
      <c r="X378" s="115"/>
      <c r="Y378" s="115"/>
    </row>
    <row r="379" spans="17:25" ht="12.95" customHeight="1" x14ac:dyDescent="0.2">
      <c r="Q379" s="115"/>
      <c r="R379" s="115"/>
      <c r="S379" s="115"/>
      <c r="T379" s="115"/>
      <c r="U379" s="115"/>
      <c r="V379" s="115"/>
      <c r="W379" s="115"/>
      <c r="X379" s="115"/>
      <c r="Y379" s="115"/>
    </row>
    <row r="380" spans="17:25" ht="12.95" customHeight="1" x14ac:dyDescent="0.2">
      <c r="Q380" s="115"/>
      <c r="R380" s="115"/>
      <c r="S380" s="115"/>
      <c r="T380" s="115"/>
      <c r="U380" s="115"/>
      <c r="V380" s="115"/>
      <c r="W380" s="115"/>
      <c r="X380" s="115"/>
      <c r="Y380" s="115"/>
    </row>
    <row r="381" spans="17:25" ht="12.95" customHeight="1" x14ac:dyDescent="0.2">
      <c r="Q381" s="115"/>
      <c r="R381" s="115"/>
      <c r="S381" s="115"/>
      <c r="T381" s="115"/>
      <c r="U381" s="115"/>
      <c r="V381" s="115"/>
      <c r="W381" s="115"/>
      <c r="X381" s="115"/>
      <c r="Y381" s="115"/>
    </row>
    <row r="382" spans="17:25" ht="12.95" customHeight="1" x14ac:dyDescent="0.2">
      <c r="Q382" s="115"/>
      <c r="R382" s="115"/>
      <c r="S382" s="115"/>
      <c r="T382" s="115"/>
      <c r="U382" s="115"/>
      <c r="V382" s="115"/>
      <c r="W382" s="115"/>
      <c r="X382" s="115"/>
      <c r="Y382" s="115"/>
    </row>
    <row r="383" spans="17:25" ht="12.95" customHeight="1" x14ac:dyDescent="0.2">
      <c r="Q383" s="115"/>
      <c r="R383" s="115"/>
      <c r="S383" s="115"/>
      <c r="T383" s="115"/>
      <c r="U383" s="115"/>
      <c r="V383" s="115"/>
      <c r="W383" s="115"/>
      <c r="X383" s="115"/>
      <c r="Y383" s="115"/>
    </row>
    <row r="384" spans="17:25" ht="12.95" customHeight="1" x14ac:dyDescent="0.2">
      <c r="Q384" s="115"/>
      <c r="R384" s="115"/>
      <c r="S384" s="115"/>
      <c r="T384" s="115"/>
      <c r="U384" s="115"/>
      <c r="V384" s="115"/>
      <c r="W384" s="115"/>
      <c r="X384" s="115"/>
      <c r="Y384" s="115"/>
    </row>
    <row r="385" spans="17:25" ht="12.95" customHeight="1" x14ac:dyDescent="0.2">
      <c r="Q385" s="115"/>
      <c r="R385" s="115"/>
      <c r="S385" s="115"/>
      <c r="T385" s="115"/>
      <c r="U385" s="115"/>
      <c r="V385" s="115"/>
      <c r="W385" s="115"/>
      <c r="X385" s="115"/>
      <c r="Y385" s="115"/>
    </row>
    <row r="386" spans="17:25" ht="12.95" customHeight="1" x14ac:dyDescent="0.2">
      <c r="Q386" s="115"/>
      <c r="R386" s="115"/>
      <c r="S386" s="115"/>
      <c r="T386" s="115"/>
      <c r="U386" s="115"/>
      <c r="V386" s="115"/>
      <c r="W386" s="115"/>
      <c r="X386" s="115"/>
      <c r="Y386" s="115"/>
    </row>
    <row r="387" spans="17:25" ht="12.95" customHeight="1" x14ac:dyDescent="0.2">
      <c r="Q387" s="115"/>
      <c r="R387" s="115"/>
      <c r="S387" s="115"/>
      <c r="T387" s="115"/>
      <c r="U387" s="115"/>
      <c r="V387" s="115"/>
      <c r="W387" s="115"/>
      <c r="X387" s="115"/>
      <c r="Y387" s="115"/>
    </row>
    <row r="388" spans="17:25" ht="12.95" customHeight="1" x14ac:dyDescent="0.2">
      <c r="Q388" s="115"/>
      <c r="R388" s="115"/>
      <c r="S388" s="115"/>
      <c r="T388" s="115"/>
      <c r="U388" s="115"/>
      <c r="V388" s="115"/>
      <c r="W388" s="115"/>
      <c r="X388" s="115"/>
      <c r="Y388" s="115"/>
    </row>
    <row r="389" spans="17:25" ht="12.95" customHeight="1" x14ac:dyDescent="0.2">
      <c r="Q389" s="115"/>
      <c r="R389" s="115"/>
      <c r="S389" s="115"/>
      <c r="T389" s="115"/>
      <c r="U389" s="115"/>
      <c r="V389" s="115"/>
      <c r="W389" s="115"/>
      <c r="X389" s="115"/>
      <c r="Y389" s="115"/>
    </row>
    <row r="390" spans="17:25" ht="12.95" customHeight="1" x14ac:dyDescent="0.2">
      <c r="Q390" s="115"/>
      <c r="R390" s="115"/>
      <c r="S390" s="115"/>
      <c r="T390" s="115"/>
      <c r="U390" s="115"/>
      <c r="V390" s="115"/>
      <c r="W390" s="115"/>
      <c r="X390" s="115"/>
      <c r="Y390" s="115"/>
    </row>
    <row r="391" spans="17:25" ht="12.95" customHeight="1" x14ac:dyDescent="0.2">
      <c r="Q391" s="115"/>
      <c r="R391" s="115"/>
      <c r="S391" s="115"/>
      <c r="T391" s="115"/>
      <c r="U391" s="115"/>
      <c r="V391" s="115"/>
      <c r="W391" s="115"/>
      <c r="X391" s="115"/>
      <c r="Y391" s="115"/>
    </row>
    <row r="392" spans="17:25" ht="12.95" customHeight="1" x14ac:dyDescent="0.2">
      <c r="Q392" s="115"/>
      <c r="R392" s="115"/>
      <c r="S392" s="115"/>
      <c r="T392" s="115"/>
      <c r="U392" s="115"/>
      <c r="V392" s="115"/>
      <c r="W392" s="115"/>
      <c r="X392" s="115"/>
      <c r="Y392" s="115"/>
    </row>
    <row r="393" spans="17:25" ht="12.95" customHeight="1" x14ac:dyDescent="0.2">
      <c r="Q393" s="115"/>
      <c r="R393" s="115"/>
      <c r="S393" s="115"/>
      <c r="T393" s="115"/>
      <c r="U393" s="115"/>
      <c r="V393" s="115"/>
      <c r="W393" s="115"/>
      <c r="X393" s="115"/>
      <c r="Y393" s="115"/>
    </row>
    <row r="394" spans="17:25" ht="12.95" customHeight="1" x14ac:dyDescent="0.2">
      <c r="Q394" s="115"/>
      <c r="R394" s="115"/>
      <c r="S394" s="115"/>
      <c r="T394" s="115"/>
      <c r="U394" s="115"/>
      <c r="V394" s="115"/>
      <c r="W394" s="115"/>
      <c r="X394" s="115"/>
      <c r="Y394" s="115"/>
    </row>
    <row r="395" spans="17:25" ht="12.95" customHeight="1" x14ac:dyDescent="0.2">
      <c r="Q395" s="115"/>
      <c r="R395" s="115"/>
      <c r="S395" s="115"/>
      <c r="T395" s="115"/>
      <c r="U395" s="115"/>
      <c r="V395" s="115"/>
      <c r="W395" s="115"/>
      <c r="X395" s="115"/>
      <c r="Y395" s="115"/>
    </row>
    <row r="396" spans="17:25" ht="12.95" customHeight="1" x14ac:dyDescent="0.2">
      <c r="Q396" s="115"/>
      <c r="R396" s="115"/>
      <c r="S396" s="115"/>
      <c r="T396" s="115"/>
      <c r="U396" s="115"/>
      <c r="V396" s="115"/>
      <c r="W396" s="115"/>
      <c r="X396" s="115"/>
      <c r="Y396" s="115"/>
    </row>
    <row r="397" spans="17:25" ht="12.95" customHeight="1" x14ac:dyDescent="0.2">
      <c r="Q397" s="115"/>
      <c r="R397" s="115"/>
      <c r="S397" s="115"/>
      <c r="T397" s="115"/>
      <c r="U397" s="115"/>
      <c r="V397" s="115"/>
      <c r="W397" s="115"/>
      <c r="X397" s="115"/>
      <c r="Y397" s="115"/>
    </row>
    <row r="398" spans="17:25" ht="12.95" customHeight="1" x14ac:dyDescent="0.2">
      <c r="Q398" s="115"/>
      <c r="R398" s="115"/>
      <c r="S398" s="115"/>
      <c r="T398" s="115"/>
      <c r="U398" s="115"/>
      <c r="V398" s="115"/>
      <c r="W398" s="115"/>
      <c r="X398" s="115"/>
      <c r="Y398" s="115"/>
    </row>
    <row r="399" spans="17:25" ht="12.95" customHeight="1" x14ac:dyDescent="0.2">
      <c r="Q399" s="115"/>
      <c r="R399" s="115"/>
      <c r="S399" s="115"/>
      <c r="T399" s="115"/>
      <c r="U399" s="115"/>
      <c r="V399" s="115"/>
      <c r="W399" s="115"/>
      <c r="X399" s="115"/>
      <c r="Y399" s="115"/>
    </row>
    <row r="400" spans="17:25" ht="12.95" customHeight="1" x14ac:dyDescent="0.2">
      <c r="Q400" s="115"/>
      <c r="R400" s="115"/>
      <c r="S400" s="115"/>
      <c r="T400" s="115"/>
      <c r="U400" s="115"/>
      <c r="V400" s="115"/>
      <c r="W400" s="115"/>
      <c r="X400" s="115"/>
      <c r="Y400" s="115"/>
    </row>
    <row r="401" spans="17:25" ht="12.95" customHeight="1" x14ac:dyDescent="0.2">
      <c r="Q401" s="115"/>
      <c r="R401" s="115"/>
      <c r="S401" s="115"/>
      <c r="T401" s="115"/>
      <c r="U401" s="115"/>
      <c r="V401" s="115"/>
      <c r="W401" s="115"/>
      <c r="X401" s="115"/>
      <c r="Y401" s="115"/>
    </row>
    <row r="402" spans="17:25" ht="12.95" customHeight="1" x14ac:dyDescent="0.2">
      <c r="Q402" s="115"/>
      <c r="R402" s="115"/>
      <c r="S402" s="115"/>
      <c r="T402" s="115"/>
      <c r="U402" s="115"/>
      <c r="V402" s="115"/>
      <c r="W402" s="115"/>
      <c r="X402" s="115"/>
      <c r="Y402" s="115"/>
    </row>
    <row r="403" spans="17:25" ht="12.95" customHeight="1" x14ac:dyDescent="0.2">
      <c r="Q403" s="115"/>
      <c r="R403" s="115"/>
      <c r="S403" s="115"/>
      <c r="T403" s="115"/>
      <c r="U403" s="115"/>
      <c r="V403" s="115"/>
      <c r="W403" s="115"/>
      <c r="X403" s="115"/>
      <c r="Y403" s="115"/>
    </row>
    <row r="404" spans="17:25" ht="12.95" customHeight="1" x14ac:dyDescent="0.2">
      <c r="Q404" s="115"/>
      <c r="R404" s="115"/>
      <c r="S404" s="115"/>
      <c r="T404" s="115"/>
      <c r="U404" s="115"/>
      <c r="V404" s="115"/>
      <c r="W404" s="115"/>
      <c r="X404" s="115"/>
      <c r="Y404" s="115"/>
    </row>
    <row r="405" spans="17:25" ht="12.95" customHeight="1" x14ac:dyDescent="0.2">
      <c r="Q405" s="115"/>
      <c r="R405" s="115"/>
      <c r="S405" s="115"/>
      <c r="T405" s="115"/>
      <c r="U405" s="115"/>
      <c r="V405" s="115"/>
      <c r="W405" s="115"/>
      <c r="X405" s="115"/>
      <c r="Y405" s="115"/>
    </row>
    <row r="406" spans="17:25" ht="12.95" customHeight="1" x14ac:dyDescent="0.2">
      <c r="Q406" s="115"/>
      <c r="R406" s="115"/>
      <c r="S406" s="115"/>
      <c r="T406" s="115"/>
      <c r="U406" s="115"/>
      <c r="V406" s="115"/>
      <c r="W406" s="115"/>
      <c r="X406" s="115"/>
      <c r="Y406" s="115"/>
    </row>
    <row r="407" spans="17:25" ht="12.95" customHeight="1" x14ac:dyDescent="0.2">
      <c r="Q407" s="115"/>
      <c r="R407" s="115"/>
      <c r="S407" s="115"/>
      <c r="T407" s="115"/>
      <c r="U407" s="115"/>
      <c r="V407" s="115"/>
      <c r="W407" s="115"/>
      <c r="X407" s="115"/>
      <c r="Y407" s="115"/>
    </row>
    <row r="408" spans="17:25" ht="12.95" customHeight="1" x14ac:dyDescent="0.2">
      <c r="Q408" s="115"/>
      <c r="R408" s="115"/>
      <c r="S408" s="115"/>
      <c r="T408" s="115"/>
      <c r="U408" s="115"/>
      <c r="V408" s="115"/>
      <c r="W408" s="115"/>
      <c r="X408" s="115"/>
      <c r="Y408" s="115"/>
    </row>
    <row r="409" spans="17:25" ht="12.95" customHeight="1" x14ac:dyDescent="0.2">
      <c r="Q409" s="115"/>
      <c r="R409" s="115"/>
      <c r="S409" s="115"/>
      <c r="T409" s="115"/>
      <c r="U409" s="115"/>
      <c r="V409" s="115"/>
      <c r="W409" s="115"/>
      <c r="X409" s="115"/>
      <c r="Y409" s="115"/>
    </row>
    <row r="410" spans="17:25" ht="12.95" customHeight="1" x14ac:dyDescent="0.2">
      <c r="Q410" s="115"/>
      <c r="R410" s="115"/>
      <c r="S410" s="115"/>
      <c r="T410" s="115"/>
      <c r="U410" s="115"/>
      <c r="V410" s="115"/>
      <c r="W410" s="115"/>
      <c r="X410" s="115"/>
      <c r="Y410" s="115"/>
    </row>
    <row r="411" spans="17:25" ht="12.95" customHeight="1" x14ac:dyDescent="0.2">
      <c r="Q411" s="115"/>
      <c r="R411" s="115"/>
      <c r="S411" s="115"/>
      <c r="T411" s="115"/>
      <c r="U411" s="115"/>
      <c r="V411" s="115"/>
      <c r="W411" s="115"/>
      <c r="X411" s="115"/>
      <c r="Y411" s="115"/>
    </row>
    <row r="412" spans="17:25" ht="12.95" customHeight="1" x14ac:dyDescent="0.2">
      <c r="Q412" s="115"/>
      <c r="R412" s="115"/>
      <c r="S412" s="115"/>
      <c r="T412" s="115"/>
      <c r="U412" s="115"/>
      <c r="V412" s="115"/>
      <c r="W412" s="115"/>
      <c r="X412" s="115"/>
      <c r="Y412" s="115"/>
    </row>
    <row r="413" spans="17:25" ht="12.95" customHeight="1" x14ac:dyDescent="0.2">
      <c r="Q413" s="115"/>
      <c r="R413" s="115"/>
      <c r="S413" s="115"/>
      <c r="T413" s="115"/>
      <c r="U413" s="115"/>
      <c r="V413" s="115"/>
      <c r="W413" s="115"/>
      <c r="X413" s="115"/>
      <c r="Y413" s="115"/>
    </row>
    <row r="414" spans="17:25" ht="12.95" customHeight="1" x14ac:dyDescent="0.2">
      <c r="Q414" s="115"/>
      <c r="R414" s="115"/>
      <c r="S414" s="115"/>
      <c r="T414" s="115"/>
      <c r="U414" s="115"/>
      <c r="V414" s="115"/>
      <c r="W414" s="115"/>
      <c r="X414" s="115"/>
      <c r="Y414" s="115"/>
    </row>
    <row r="415" spans="17:25" ht="12.95" customHeight="1" x14ac:dyDescent="0.2">
      <c r="Q415" s="115"/>
      <c r="R415" s="115"/>
      <c r="S415" s="115"/>
      <c r="T415" s="115"/>
      <c r="U415" s="115"/>
      <c r="V415" s="115"/>
      <c r="W415" s="115"/>
      <c r="X415" s="115"/>
      <c r="Y415" s="115"/>
    </row>
    <row r="416" spans="17:25" ht="12.95" customHeight="1" x14ac:dyDescent="0.2">
      <c r="Q416" s="115"/>
      <c r="R416" s="115"/>
      <c r="S416" s="115"/>
      <c r="T416" s="115"/>
      <c r="U416" s="115"/>
      <c r="V416" s="115"/>
      <c r="W416" s="115"/>
      <c r="X416" s="115"/>
      <c r="Y416" s="115"/>
    </row>
    <row r="417" spans="17:25" ht="12.95" customHeight="1" x14ac:dyDescent="0.2">
      <c r="Q417" s="115"/>
      <c r="R417" s="115"/>
      <c r="S417" s="115"/>
      <c r="T417" s="115"/>
      <c r="U417" s="115"/>
      <c r="V417" s="115"/>
      <c r="W417" s="115"/>
      <c r="X417" s="115"/>
      <c r="Y417" s="115"/>
    </row>
    <row r="418" spans="17:25" ht="12.95" customHeight="1" x14ac:dyDescent="0.2">
      <c r="Q418" s="115"/>
      <c r="R418" s="115"/>
      <c r="S418" s="115"/>
      <c r="T418" s="115"/>
      <c r="U418" s="115"/>
      <c r="V418" s="115"/>
      <c r="W418" s="115"/>
      <c r="X418" s="115"/>
      <c r="Y418" s="115"/>
    </row>
    <row r="419" spans="17:25" ht="12.95" customHeight="1" x14ac:dyDescent="0.2">
      <c r="Q419" s="115"/>
      <c r="R419" s="115"/>
      <c r="S419" s="115"/>
      <c r="T419" s="115"/>
      <c r="U419" s="115"/>
      <c r="V419" s="115"/>
      <c r="W419" s="115"/>
      <c r="X419" s="115"/>
      <c r="Y419" s="115"/>
    </row>
    <row r="420" spans="17:25" ht="12.95" customHeight="1" x14ac:dyDescent="0.2">
      <c r="Q420" s="115"/>
      <c r="R420" s="115"/>
      <c r="S420" s="115"/>
      <c r="T420" s="115"/>
      <c r="U420" s="115"/>
      <c r="V420" s="115"/>
      <c r="W420" s="115"/>
      <c r="X420" s="115"/>
      <c r="Y420" s="115"/>
    </row>
    <row r="421" spans="17:25" ht="12.95" customHeight="1" x14ac:dyDescent="0.2">
      <c r="Q421" s="115"/>
      <c r="R421" s="115"/>
      <c r="S421" s="115"/>
      <c r="T421" s="115"/>
      <c r="U421" s="115"/>
      <c r="V421" s="115"/>
      <c r="W421" s="115"/>
      <c r="X421" s="115"/>
      <c r="Y421" s="115"/>
    </row>
    <row r="422" spans="17:25" ht="12.95" customHeight="1" x14ac:dyDescent="0.2">
      <c r="Q422" s="115"/>
      <c r="R422" s="115"/>
      <c r="S422" s="115"/>
      <c r="T422" s="115"/>
      <c r="U422" s="115"/>
      <c r="V422" s="115"/>
      <c r="W422" s="115"/>
      <c r="X422" s="115"/>
      <c r="Y422" s="115"/>
    </row>
    <row r="423" spans="17:25" ht="12.95" customHeight="1" x14ac:dyDescent="0.2">
      <c r="Q423" s="115"/>
      <c r="R423" s="115"/>
      <c r="S423" s="115"/>
      <c r="T423" s="115"/>
      <c r="U423" s="115"/>
      <c r="V423" s="115"/>
      <c r="W423" s="115"/>
      <c r="X423" s="115"/>
      <c r="Y423" s="115"/>
    </row>
    <row r="424" spans="17:25" ht="12.95" customHeight="1" x14ac:dyDescent="0.2">
      <c r="Q424" s="115"/>
      <c r="R424" s="115"/>
      <c r="S424" s="115"/>
      <c r="T424" s="115"/>
      <c r="U424" s="115"/>
      <c r="V424" s="115"/>
      <c r="W424" s="115"/>
      <c r="X424" s="115"/>
      <c r="Y424" s="115"/>
    </row>
    <row r="425" spans="17:25" ht="12.95" customHeight="1" x14ac:dyDescent="0.2">
      <c r="Q425" s="115"/>
      <c r="R425" s="115"/>
      <c r="S425" s="115"/>
      <c r="T425" s="115"/>
      <c r="U425" s="115"/>
      <c r="V425" s="115"/>
      <c r="W425" s="115"/>
      <c r="X425" s="115"/>
      <c r="Y425" s="115"/>
    </row>
    <row r="426" spans="17:25" ht="12.95" customHeight="1" x14ac:dyDescent="0.2">
      <c r="Q426" s="115"/>
      <c r="R426" s="115"/>
      <c r="S426" s="115"/>
      <c r="T426" s="115"/>
      <c r="U426" s="115"/>
      <c r="V426" s="115"/>
      <c r="W426" s="115"/>
      <c r="X426" s="115"/>
      <c r="Y426" s="115"/>
    </row>
    <row r="427" spans="17:25" ht="12.95" customHeight="1" x14ac:dyDescent="0.2">
      <c r="Q427" s="115"/>
      <c r="R427" s="115"/>
      <c r="S427" s="115"/>
      <c r="T427" s="115"/>
      <c r="U427" s="115"/>
      <c r="V427" s="115"/>
      <c r="W427" s="115"/>
      <c r="X427" s="115"/>
      <c r="Y427" s="115"/>
    </row>
    <row r="428" spans="17:25" ht="12.95" customHeight="1" x14ac:dyDescent="0.2">
      <c r="Q428" s="115"/>
      <c r="R428" s="115"/>
      <c r="S428" s="115"/>
      <c r="T428" s="115"/>
      <c r="U428" s="115"/>
      <c r="V428" s="115"/>
      <c r="W428" s="115"/>
      <c r="X428" s="115"/>
      <c r="Y428" s="115"/>
    </row>
    <row r="429" spans="17:25" ht="12.95" customHeight="1" x14ac:dyDescent="0.2">
      <c r="Q429" s="115"/>
      <c r="R429" s="115"/>
      <c r="S429" s="115"/>
      <c r="T429" s="115"/>
      <c r="U429" s="115"/>
      <c r="V429" s="115"/>
      <c r="W429" s="115"/>
      <c r="X429" s="115"/>
      <c r="Y429" s="115"/>
    </row>
    <row r="430" spans="17:25" ht="12.95" customHeight="1" x14ac:dyDescent="0.2">
      <c r="Q430" s="115"/>
      <c r="R430" s="115"/>
      <c r="S430" s="115"/>
      <c r="T430" s="115"/>
      <c r="U430" s="115"/>
      <c r="V430" s="115"/>
      <c r="W430" s="115"/>
      <c r="X430" s="115"/>
      <c r="Y430" s="115"/>
    </row>
    <row r="431" spans="17:25" ht="12.95" customHeight="1" x14ac:dyDescent="0.2">
      <c r="Q431" s="115"/>
      <c r="R431" s="115"/>
      <c r="S431" s="115"/>
      <c r="T431" s="115"/>
      <c r="U431" s="115"/>
      <c r="V431" s="115"/>
      <c r="W431" s="115"/>
      <c r="X431" s="115"/>
      <c r="Y431" s="115"/>
    </row>
    <row r="432" spans="17:25" ht="12.95" customHeight="1" x14ac:dyDescent="0.2">
      <c r="Q432" s="115"/>
      <c r="R432" s="115"/>
      <c r="S432" s="115"/>
      <c r="T432" s="115"/>
      <c r="U432" s="115"/>
      <c r="V432" s="115"/>
      <c r="W432" s="115"/>
      <c r="X432" s="115"/>
      <c r="Y432" s="115"/>
    </row>
    <row r="433" spans="17:25" ht="12.95" customHeight="1" x14ac:dyDescent="0.2">
      <c r="Q433" s="115"/>
      <c r="R433" s="115"/>
      <c r="S433" s="115"/>
      <c r="T433" s="115"/>
      <c r="U433" s="115"/>
      <c r="V433" s="115"/>
      <c r="W433" s="115"/>
      <c r="X433" s="115"/>
      <c r="Y433" s="115"/>
    </row>
    <row r="434" spans="17:25" ht="12.95" customHeight="1" x14ac:dyDescent="0.2">
      <c r="Q434" s="115"/>
      <c r="R434" s="115"/>
      <c r="S434" s="115"/>
      <c r="T434" s="115"/>
      <c r="U434" s="115"/>
      <c r="V434" s="115"/>
      <c r="W434" s="115"/>
      <c r="X434" s="115"/>
      <c r="Y434" s="115"/>
    </row>
    <row r="435" spans="17:25" ht="12.95" customHeight="1" x14ac:dyDescent="0.2">
      <c r="Q435" s="115"/>
      <c r="R435" s="115"/>
      <c r="S435" s="115"/>
      <c r="T435" s="115"/>
      <c r="U435" s="115"/>
      <c r="V435" s="115"/>
      <c r="W435" s="115"/>
      <c r="X435" s="115"/>
      <c r="Y435" s="115"/>
    </row>
    <row r="436" spans="17:25" ht="12.95" customHeight="1" x14ac:dyDescent="0.2">
      <c r="Q436" s="115"/>
      <c r="R436" s="115"/>
      <c r="S436" s="115"/>
      <c r="T436" s="115"/>
      <c r="U436" s="115"/>
      <c r="V436" s="115"/>
      <c r="W436" s="115"/>
      <c r="X436" s="115"/>
      <c r="Y436" s="115"/>
    </row>
    <row r="437" spans="17:25" ht="12.95" customHeight="1" x14ac:dyDescent="0.2">
      <c r="Q437" s="115"/>
      <c r="R437" s="115"/>
      <c r="S437" s="115"/>
      <c r="T437" s="115"/>
      <c r="U437" s="115"/>
      <c r="V437" s="115"/>
      <c r="W437" s="115"/>
      <c r="X437" s="115"/>
      <c r="Y437" s="115"/>
    </row>
    <row r="438" spans="17:25" ht="12.95" customHeight="1" x14ac:dyDescent="0.2">
      <c r="Q438" s="115"/>
      <c r="R438" s="115"/>
      <c r="S438" s="115"/>
      <c r="T438" s="115"/>
      <c r="U438" s="115"/>
      <c r="V438" s="115"/>
      <c r="W438" s="115"/>
      <c r="X438" s="115"/>
      <c r="Y438" s="115"/>
    </row>
    <row r="439" spans="17:25" ht="12.95" customHeight="1" x14ac:dyDescent="0.2">
      <c r="Q439" s="115"/>
      <c r="R439" s="115"/>
      <c r="S439" s="115"/>
      <c r="T439" s="115"/>
      <c r="U439" s="115"/>
      <c r="V439" s="115"/>
      <c r="W439" s="115"/>
      <c r="X439" s="115"/>
      <c r="Y439" s="115"/>
    </row>
    <row r="440" spans="17:25" ht="12.95" customHeight="1" x14ac:dyDescent="0.2">
      <c r="Q440" s="115"/>
      <c r="R440" s="115"/>
      <c r="S440" s="115"/>
      <c r="T440" s="115"/>
      <c r="U440" s="115"/>
      <c r="V440" s="115"/>
      <c r="W440" s="115"/>
      <c r="X440" s="115"/>
      <c r="Y440" s="115"/>
    </row>
    <row r="441" spans="17:25" ht="12.95" customHeight="1" x14ac:dyDescent="0.2">
      <c r="Q441" s="115"/>
      <c r="R441" s="115"/>
      <c r="S441" s="115"/>
      <c r="T441" s="115"/>
      <c r="U441" s="115"/>
      <c r="V441" s="115"/>
      <c r="W441" s="115"/>
      <c r="X441" s="115"/>
      <c r="Y441" s="115"/>
    </row>
    <row r="442" spans="17:25" ht="12.95" customHeight="1" x14ac:dyDescent="0.2">
      <c r="Q442" s="115"/>
      <c r="R442" s="115"/>
      <c r="S442" s="115"/>
      <c r="T442" s="115"/>
      <c r="U442" s="115"/>
      <c r="V442" s="115"/>
      <c r="W442" s="115"/>
      <c r="X442" s="115"/>
      <c r="Y442" s="115"/>
    </row>
    <row r="443" spans="17:25" ht="12.95" customHeight="1" x14ac:dyDescent="0.2">
      <c r="Q443" s="115"/>
      <c r="R443" s="115"/>
      <c r="S443" s="115"/>
      <c r="T443" s="115"/>
      <c r="U443" s="115"/>
      <c r="V443" s="115"/>
      <c r="W443" s="115"/>
      <c r="X443" s="115"/>
      <c r="Y443" s="115"/>
    </row>
    <row r="444" spans="17:25" ht="12.95" customHeight="1" x14ac:dyDescent="0.2">
      <c r="Q444" s="115"/>
      <c r="R444" s="115"/>
      <c r="S444" s="115"/>
      <c r="T444" s="115"/>
      <c r="U444" s="115"/>
      <c r="V444" s="115"/>
      <c r="W444" s="115"/>
      <c r="X444" s="115"/>
      <c r="Y444" s="115"/>
    </row>
    <row r="445" spans="17:25" ht="12.95" customHeight="1" x14ac:dyDescent="0.2">
      <c r="Q445" s="115"/>
      <c r="R445" s="115"/>
      <c r="S445" s="115"/>
      <c r="T445" s="115"/>
      <c r="U445" s="115"/>
      <c r="V445" s="115"/>
      <c r="W445" s="115"/>
      <c r="X445" s="115"/>
      <c r="Y445" s="115"/>
    </row>
    <row r="446" spans="17:25" ht="12.95" customHeight="1" x14ac:dyDescent="0.2">
      <c r="Q446" s="115"/>
      <c r="R446" s="115"/>
      <c r="S446" s="115"/>
      <c r="T446" s="115"/>
      <c r="U446" s="115"/>
      <c r="V446" s="115"/>
      <c r="W446" s="115"/>
      <c r="X446" s="115"/>
      <c r="Y446" s="115"/>
    </row>
    <row r="447" spans="17:25" ht="12.95" customHeight="1" x14ac:dyDescent="0.2">
      <c r="Q447" s="115"/>
      <c r="R447" s="115"/>
      <c r="S447" s="115"/>
      <c r="T447" s="115"/>
      <c r="U447" s="115"/>
      <c r="V447" s="115"/>
      <c r="W447" s="115"/>
      <c r="X447" s="115"/>
      <c r="Y447" s="115"/>
    </row>
    <row r="448" spans="17:25" ht="12.95" customHeight="1" x14ac:dyDescent="0.2">
      <c r="Q448" s="115"/>
      <c r="R448" s="115"/>
      <c r="S448" s="115"/>
      <c r="T448" s="115"/>
      <c r="U448" s="115"/>
      <c r="V448" s="115"/>
      <c r="W448" s="115"/>
      <c r="X448" s="115"/>
      <c r="Y448" s="115"/>
    </row>
    <row r="449" spans="17:25" ht="12.95" customHeight="1" x14ac:dyDescent="0.2">
      <c r="Q449" s="115"/>
      <c r="R449" s="115"/>
      <c r="S449" s="115"/>
      <c r="T449" s="115"/>
      <c r="U449" s="115"/>
      <c r="V449" s="115"/>
      <c r="W449" s="115"/>
      <c r="X449" s="115"/>
      <c r="Y449" s="115"/>
    </row>
    <row r="450" spans="17:25" ht="12.95" customHeight="1" x14ac:dyDescent="0.2">
      <c r="Q450" s="115"/>
      <c r="R450" s="115"/>
      <c r="S450" s="115"/>
      <c r="T450" s="115"/>
      <c r="U450" s="115"/>
      <c r="V450" s="115"/>
      <c r="W450" s="115"/>
      <c r="X450" s="115"/>
      <c r="Y450" s="115"/>
    </row>
    <row r="451" spans="17:25" ht="12.95" customHeight="1" x14ac:dyDescent="0.2">
      <c r="Q451" s="115"/>
      <c r="R451" s="115"/>
      <c r="S451" s="115"/>
      <c r="T451" s="115"/>
      <c r="U451" s="115"/>
      <c r="V451" s="115"/>
      <c r="W451" s="115"/>
      <c r="X451" s="115"/>
      <c r="Y451" s="115"/>
    </row>
    <row r="452" spans="17:25" ht="12.95" customHeight="1" x14ac:dyDescent="0.2">
      <c r="Q452" s="115"/>
      <c r="R452" s="115"/>
      <c r="S452" s="115"/>
      <c r="T452" s="115"/>
      <c r="U452" s="115"/>
      <c r="V452" s="115"/>
      <c r="W452" s="115"/>
      <c r="X452" s="115"/>
      <c r="Y452" s="115"/>
    </row>
    <row r="453" spans="17:25" ht="12.95" customHeight="1" x14ac:dyDescent="0.2">
      <c r="Q453" s="115"/>
      <c r="R453" s="115"/>
      <c r="S453" s="115"/>
      <c r="T453" s="115"/>
      <c r="U453" s="115"/>
      <c r="V453" s="115"/>
      <c r="W453" s="115"/>
      <c r="X453" s="115"/>
      <c r="Y453" s="115"/>
    </row>
    <row r="454" spans="17:25" ht="12.95" customHeight="1" x14ac:dyDescent="0.2">
      <c r="Q454" s="115"/>
      <c r="R454" s="115"/>
      <c r="S454" s="115"/>
      <c r="T454" s="115"/>
      <c r="U454" s="115"/>
      <c r="V454" s="115"/>
      <c r="W454" s="115"/>
      <c r="X454" s="115"/>
      <c r="Y454" s="115"/>
    </row>
    <row r="455" spans="17:25" ht="12.95" customHeight="1" x14ac:dyDescent="0.2">
      <c r="Q455" s="115"/>
      <c r="R455" s="115"/>
      <c r="S455" s="115"/>
      <c r="T455" s="115"/>
      <c r="U455" s="115"/>
      <c r="V455" s="115"/>
      <c r="W455" s="115"/>
      <c r="X455" s="115"/>
      <c r="Y455" s="115"/>
    </row>
    <row r="456" spans="17:25" ht="12.95" customHeight="1" x14ac:dyDescent="0.2">
      <c r="Q456" s="115"/>
      <c r="R456" s="115"/>
      <c r="S456" s="115"/>
      <c r="T456" s="115"/>
      <c r="U456" s="115"/>
      <c r="V456" s="115"/>
      <c r="W456" s="115"/>
      <c r="X456" s="115"/>
      <c r="Y456" s="115"/>
    </row>
    <row r="457" spans="17:25" ht="12.95" customHeight="1" x14ac:dyDescent="0.2">
      <c r="Q457" s="115"/>
      <c r="R457" s="115"/>
      <c r="S457" s="115"/>
      <c r="T457" s="115"/>
      <c r="U457" s="115"/>
      <c r="V457" s="115"/>
      <c r="W457" s="115"/>
      <c r="X457" s="115"/>
      <c r="Y457" s="115"/>
    </row>
    <row r="458" spans="17:25" ht="12.95" customHeight="1" x14ac:dyDescent="0.2">
      <c r="Q458" s="115"/>
      <c r="R458" s="115"/>
      <c r="S458" s="115"/>
      <c r="T458" s="115"/>
      <c r="U458" s="115"/>
      <c r="V458" s="115"/>
      <c r="W458" s="115"/>
      <c r="X458" s="115"/>
      <c r="Y458" s="115"/>
    </row>
    <row r="459" spans="17:25" ht="12.95" customHeight="1" x14ac:dyDescent="0.2">
      <c r="Q459" s="115"/>
      <c r="R459" s="115"/>
      <c r="S459" s="115"/>
      <c r="T459" s="115"/>
      <c r="U459" s="115"/>
      <c r="V459" s="115"/>
      <c r="W459" s="115"/>
      <c r="X459" s="115"/>
      <c r="Y459" s="115"/>
    </row>
    <row r="460" spans="17:25" ht="12.95" customHeight="1" x14ac:dyDescent="0.2">
      <c r="Q460" s="115"/>
      <c r="R460" s="115"/>
      <c r="S460" s="115"/>
      <c r="T460" s="115"/>
      <c r="U460" s="115"/>
      <c r="V460" s="115"/>
      <c r="W460" s="115"/>
      <c r="X460" s="115"/>
      <c r="Y460" s="115"/>
    </row>
    <row r="461" spans="17:25" ht="12.95" customHeight="1" x14ac:dyDescent="0.2">
      <c r="Q461" s="115"/>
      <c r="R461" s="115"/>
      <c r="S461" s="115"/>
      <c r="T461" s="115"/>
      <c r="U461" s="115"/>
      <c r="V461" s="115"/>
      <c r="W461" s="115"/>
      <c r="X461" s="115"/>
      <c r="Y461" s="115"/>
    </row>
    <row r="462" spans="17:25" ht="12.95" customHeight="1" x14ac:dyDescent="0.2">
      <c r="Q462" s="115"/>
      <c r="R462" s="115"/>
      <c r="S462" s="115"/>
      <c r="T462" s="115"/>
      <c r="U462" s="115"/>
      <c r="V462" s="115"/>
      <c r="W462" s="115"/>
      <c r="X462" s="115"/>
      <c r="Y462" s="115"/>
    </row>
    <row r="463" spans="17:25" ht="12.95" customHeight="1" x14ac:dyDescent="0.2">
      <c r="Q463" s="115"/>
      <c r="R463" s="115"/>
      <c r="S463" s="115"/>
      <c r="T463" s="115"/>
      <c r="U463" s="115"/>
      <c r="V463" s="115"/>
      <c r="W463" s="115"/>
      <c r="X463" s="115"/>
      <c r="Y463" s="115"/>
    </row>
    <row r="464" spans="17:25" ht="12.95" customHeight="1" x14ac:dyDescent="0.2">
      <c r="Q464" s="115"/>
      <c r="R464" s="115"/>
      <c r="S464" s="115"/>
      <c r="T464" s="115"/>
      <c r="U464" s="115"/>
      <c r="V464" s="115"/>
      <c r="W464" s="115"/>
      <c r="X464" s="115"/>
      <c r="Y464" s="115"/>
    </row>
    <row r="465" spans="17:25" ht="12.95" customHeight="1" x14ac:dyDescent="0.2">
      <c r="Q465" s="115"/>
      <c r="R465" s="115"/>
      <c r="S465" s="115"/>
      <c r="T465" s="115"/>
      <c r="U465" s="115"/>
      <c r="V465" s="115"/>
      <c r="W465" s="115"/>
      <c r="X465" s="115"/>
      <c r="Y465" s="115"/>
    </row>
    <row r="466" spans="17:25" ht="12.95" customHeight="1" x14ac:dyDescent="0.2">
      <c r="Q466" s="115"/>
      <c r="R466" s="115"/>
      <c r="S466" s="115"/>
      <c r="T466" s="115"/>
      <c r="U466" s="115"/>
      <c r="V466" s="115"/>
      <c r="W466" s="115"/>
      <c r="X466" s="115"/>
      <c r="Y466" s="115"/>
    </row>
    <row r="467" spans="17:25" ht="12.95" customHeight="1" x14ac:dyDescent="0.2">
      <c r="Q467" s="115"/>
      <c r="R467" s="115"/>
      <c r="S467" s="115"/>
      <c r="T467" s="115"/>
      <c r="U467" s="115"/>
      <c r="V467" s="115"/>
      <c r="W467" s="115"/>
      <c r="X467" s="115"/>
      <c r="Y467" s="115"/>
    </row>
    <row r="468" spans="17:25" ht="12.95" customHeight="1" x14ac:dyDescent="0.2">
      <c r="Q468" s="115"/>
      <c r="R468" s="115"/>
      <c r="S468" s="115"/>
      <c r="T468" s="115"/>
      <c r="U468" s="115"/>
      <c r="V468" s="115"/>
      <c r="W468" s="115"/>
      <c r="X468" s="115"/>
      <c r="Y468" s="115"/>
    </row>
    <row r="469" spans="17:25" ht="12.95" customHeight="1" x14ac:dyDescent="0.2">
      <c r="Q469" s="115"/>
      <c r="R469" s="115"/>
      <c r="S469" s="115"/>
      <c r="T469" s="115"/>
      <c r="U469" s="115"/>
      <c r="V469" s="115"/>
      <c r="W469" s="115"/>
      <c r="X469" s="115"/>
      <c r="Y469" s="115"/>
    </row>
    <row r="470" spans="17:25" ht="12.95" customHeight="1" x14ac:dyDescent="0.2">
      <c r="Q470" s="115"/>
      <c r="R470" s="115"/>
      <c r="S470" s="115"/>
      <c r="T470" s="115"/>
      <c r="U470" s="115"/>
      <c r="V470" s="115"/>
      <c r="W470" s="115"/>
      <c r="X470" s="115"/>
      <c r="Y470" s="115"/>
    </row>
    <row r="471" spans="17:25" ht="12.95" customHeight="1" x14ac:dyDescent="0.2">
      <c r="Q471" s="115"/>
      <c r="R471" s="115"/>
      <c r="S471" s="115"/>
      <c r="T471" s="115"/>
      <c r="U471" s="115"/>
      <c r="V471" s="115"/>
      <c r="W471" s="115"/>
      <c r="X471" s="115"/>
      <c r="Y471" s="115"/>
    </row>
    <row r="472" spans="17:25" ht="12.95" customHeight="1" x14ac:dyDescent="0.2">
      <c r="Q472" s="115"/>
      <c r="R472" s="115"/>
      <c r="S472" s="115"/>
      <c r="T472" s="115"/>
      <c r="U472" s="115"/>
      <c r="V472" s="115"/>
      <c r="W472" s="115"/>
      <c r="X472" s="115"/>
      <c r="Y472" s="115"/>
    </row>
    <row r="473" spans="17:25" ht="12.95" customHeight="1" x14ac:dyDescent="0.2">
      <c r="Q473" s="115"/>
      <c r="R473" s="115"/>
      <c r="S473" s="115"/>
      <c r="T473" s="115"/>
      <c r="U473" s="115"/>
      <c r="V473" s="115"/>
      <c r="W473" s="115"/>
      <c r="X473" s="115"/>
      <c r="Y473" s="115"/>
    </row>
    <row r="474" spans="17:25" ht="12.95" customHeight="1" x14ac:dyDescent="0.2">
      <c r="Q474" s="115"/>
      <c r="R474" s="115"/>
      <c r="S474" s="115"/>
      <c r="T474" s="115"/>
      <c r="U474" s="115"/>
      <c r="V474" s="115"/>
      <c r="W474" s="115"/>
      <c r="X474" s="115"/>
      <c r="Y474" s="115"/>
    </row>
    <row r="475" spans="17:25" ht="12.95" customHeight="1" x14ac:dyDescent="0.2">
      <c r="Q475" s="115"/>
      <c r="R475" s="115"/>
      <c r="S475" s="115"/>
      <c r="T475" s="115"/>
      <c r="U475" s="115"/>
      <c r="V475" s="115"/>
      <c r="W475" s="115"/>
      <c r="X475" s="115"/>
      <c r="Y475" s="115"/>
    </row>
    <row r="476" spans="17:25" ht="12.95" customHeight="1" x14ac:dyDescent="0.2">
      <c r="Q476" s="115"/>
      <c r="R476" s="115"/>
      <c r="S476" s="115"/>
      <c r="T476" s="115"/>
      <c r="U476" s="115"/>
      <c r="V476" s="115"/>
      <c r="W476" s="115"/>
      <c r="X476" s="115"/>
      <c r="Y476" s="115"/>
    </row>
    <row r="477" spans="17:25" ht="12.95" customHeight="1" x14ac:dyDescent="0.2">
      <c r="Q477" s="115"/>
      <c r="R477" s="115"/>
      <c r="S477" s="115"/>
      <c r="T477" s="115"/>
      <c r="U477" s="115"/>
      <c r="V477" s="115"/>
      <c r="W477" s="115"/>
      <c r="X477" s="115"/>
      <c r="Y477" s="115"/>
    </row>
    <row r="478" spans="17:25" ht="12.95" customHeight="1" x14ac:dyDescent="0.2">
      <c r="Q478" s="115"/>
      <c r="R478" s="115"/>
      <c r="S478" s="115"/>
      <c r="T478" s="115"/>
      <c r="U478" s="115"/>
      <c r="V478" s="115"/>
      <c r="W478" s="115"/>
      <c r="X478" s="115"/>
      <c r="Y478" s="115"/>
    </row>
    <row r="479" spans="17:25" ht="12.95" customHeight="1" x14ac:dyDescent="0.2">
      <c r="Q479" s="115"/>
      <c r="R479" s="115"/>
      <c r="S479" s="115"/>
      <c r="T479" s="115"/>
      <c r="U479" s="115"/>
      <c r="V479" s="115"/>
      <c r="W479" s="115"/>
      <c r="X479" s="115"/>
      <c r="Y479" s="115"/>
    </row>
    <row r="480" spans="17:25" ht="12.95" customHeight="1" x14ac:dyDescent="0.2">
      <c r="Q480" s="115"/>
      <c r="R480" s="115"/>
      <c r="S480" s="115"/>
      <c r="T480" s="115"/>
      <c r="U480" s="115"/>
      <c r="V480" s="115"/>
      <c r="W480" s="115"/>
      <c r="X480" s="115"/>
      <c r="Y480" s="115"/>
    </row>
    <row r="481" spans="17:25" ht="12.95" customHeight="1" x14ac:dyDescent="0.2">
      <c r="Q481" s="115"/>
      <c r="R481" s="115"/>
      <c r="S481" s="115"/>
      <c r="T481" s="115"/>
      <c r="U481" s="115"/>
      <c r="V481" s="115"/>
      <c r="W481" s="115"/>
      <c r="X481" s="115"/>
      <c r="Y481" s="115"/>
    </row>
    <row r="482" spans="17:25" ht="12.95" customHeight="1" x14ac:dyDescent="0.2">
      <c r="Q482" s="115"/>
      <c r="R482" s="115"/>
      <c r="S482" s="115"/>
      <c r="T482" s="115"/>
      <c r="U482" s="115"/>
      <c r="V482" s="115"/>
      <c r="W482" s="115"/>
      <c r="X482" s="115"/>
      <c r="Y482" s="115"/>
    </row>
    <row r="483" spans="17:25" ht="12.95" customHeight="1" x14ac:dyDescent="0.2">
      <c r="Q483" s="115"/>
      <c r="R483" s="115"/>
      <c r="S483" s="115"/>
      <c r="T483" s="115"/>
      <c r="U483" s="115"/>
      <c r="V483" s="115"/>
      <c r="W483" s="115"/>
      <c r="X483" s="115"/>
      <c r="Y483" s="115"/>
    </row>
    <row r="484" spans="17:25" ht="12.95" customHeight="1" x14ac:dyDescent="0.2">
      <c r="Q484" s="115"/>
      <c r="R484" s="115"/>
      <c r="S484" s="115"/>
      <c r="T484" s="115"/>
      <c r="U484" s="115"/>
      <c r="V484" s="115"/>
      <c r="W484" s="115"/>
      <c r="X484" s="115"/>
      <c r="Y484" s="115"/>
    </row>
  </sheetData>
  <mergeCells count="17">
    <mergeCell ref="O7:P7"/>
    <mergeCell ref="D7:D8"/>
    <mergeCell ref="E7:F7"/>
    <mergeCell ref="G7:H7"/>
    <mergeCell ref="I7:J7"/>
    <mergeCell ref="K7:L7"/>
    <mergeCell ref="M7:N7"/>
    <mergeCell ref="A2:P2"/>
    <mergeCell ref="A3:P3"/>
    <mergeCell ref="A4:P4"/>
    <mergeCell ref="A6:A8"/>
    <mergeCell ref="B6:B8"/>
    <mergeCell ref="C6:D6"/>
    <mergeCell ref="E6:H6"/>
    <mergeCell ref="I6:L6"/>
    <mergeCell ref="M6:P6"/>
    <mergeCell ref="C7:C8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opLeftCell="B1" zoomScaleNormal="100" workbookViewId="0">
      <selection activeCell="F5" sqref="F5:I5"/>
    </sheetView>
  </sheetViews>
  <sheetFormatPr defaultRowHeight="12.75" x14ac:dyDescent="0.2"/>
  <cols>
    <col min="1" max="1" width="2" hidden="1" customWidth="1"/>
    <col min="2" max="2" width="3.42578125" customWidth="1"/>
    <col min="3" max="3" width="22" customWidth="1"/>
    <col min="4" max="4" width="8.28515625" customWidth="1"/>
    <col min="5" max="5" width="8.5703125" customWidth="1"/>
    <col min="6" max="6" width="7.85546875" customWidth="1"/>
    <col min="7" max="7" width="8.42578125" customWidth="1"/>
    <col min="8" max="9" width="9.28515625" customWidth="1"/>
    <col min="10" max="11" width="8.42578125" customWidth="1"/>
    <col min="12" max="13" width="9.28515625" customWidth="1"/>
    <col min="14" max="14" width="8.5703125" customWidth="1"/>
    <col min="15" max="15" width="8.7109375" customWidth="1"/>
    <col min="16" max="17" width="9.28515625" customWidth="1"/>
    <col min="18" max="18" width="1.42578125" customWidth="1"/>
    <col min="19" max="20" width="3.5703125" hidden="1" customWidth="1"/>
    <col min="21" max="21" width="1.5703125" customWidth="1"/>
    <col min="22" max="23" width="2.140625" customWidth="1"/>
    <col min="24" max="24" width="2.42578125" customWidth="1"/>
  </cols>
  <sheetData>
    <row r="1" spans="1:26" ht="14.45" customHeight="1" x14ac:dyDescent="0.2">
      <c r="B1" s="121"/>
      <c r="C1" s="121"/>
      <c r="P1" s="113" t="s">
        <v>333</v>
      </c>
    </row>
    <row r="2" spans="1:26" ht="18.2" customHeight="1" x14ac:dyDescent="0.25">
      <c r="A2" s="417" t="s">
        <v>326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115"/>
      <c r="S2" s="115"/>
      <c r="T2" s="115"/>
    </row>
    <row r="3" spans="1:26" ht="9" customHeight="1" x14ac:dyDescent="0.2">
      <c r="A3" s="424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115"/>
      <c r="S3" s="115"/>
      <c r="T3" s="115"/>
    </row>
    <row r="4" spans="1:26" ht="14.45" customHeight="1" x14ac:dyDescent="0.2">
      <c r="A4" s="344" t="s">
        <v>327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115"/>
      <c r="S4" s="115"/>
      <c r="T4" s="115"/>
    </row>
    <row r="5" spans="1:26" ht="46.15" customHeight="1" x14ac:dyDescent="0.2">
      <c r="A5" s="98"/>
      <c r="B5" s="334" t="s">
        <v>27</v>
      </c>
      <c r="C5" s="418" t="s">
        <v>73</v>
      </c>
      <c r="D5" s="334" t="s">
        <v>329</v>
      </c>
      <c r="E5" s="334"/>
      <c r="F5" s="334" t="s">
        <v>330</v>
      </c>
      <c r="G5" s="334"/>
      <c r="H5" s="334"/>
      <c r="I5" s="334"/>
      <c r="J5" s="334" t="s">
        <v>331</v>
      </c>
      <c r="K5" s="334"/>
      <c r="L5" s="334"/>
      <c r="M5" s="334"/>
      <c r="N5" s="334" t="s">
        <v>332</v>
      </c>
      <c r="O5" s="334"/>
      <c r="P5" s="334"/>
      <c r="Q5" s="334"/>
      <c r="R5" s="114"/>
      <c r="S5" s="115"/>
      <c r="T5" s="115"/>
    </row>
    <row r="6" spans="1:26" ht="16.7" customHeight="1" x14ac:dyDescent="0.2">
      <c r="A6" s="98"/>
      <c r="B6" s="334"/>
      <c r="C6" s="418"/>
      <c r="D6" s="337">
        <v>2019</v>
      </c>
      <c r="E6" s="337">
        <v>2020</v>
      </c>
      <c r="F6" s="337">
        <v>2019</v>
      </c>
      <c r="G6" s="337"/>
      <c r="H6" s="337">
        <v>2020</v>
      </c>
      <c r="I6" s="337"/>
      <c r="J6" s="337">
        <v>2019</v>
      </c>
      <c r="K6" s="337"/>
      <c r="L6" s="337">
        <v>2020</v>
      </c>
      <c r="M6" s="337"/>
      <c r="N6" s="337">
        <v>2019</v>
      </c>
      <c r="O6" s="337"/>
      <c r="P6" s="337">
        <v>2020</v>
      </c>
      <c r="Q6" s="337"/>
      <c r="R6" s="114"/>
      <c r="S6" s="115"/>
      <c r="T6" s="115"/>
    </row>
    <row r="7" spans="1:26" ht="24.2" customHeight="1" x14ac:dyDescent="0.2">
      <c r="A7" s="98"/>
      <c r="B7" s="334"/>
      <c r="C7" s="418"/>
      <c r="D7" s="337"/>
      <c r="E7" s="337"/>
      <c r="F7" s="13" t="s">
        <v>302</v>
      </c>
      <c r="G7" s="101" t="s">
        <v>303</v>
      </c>
      <c r="H7" s="13" t="s">
        <v>302</v>
      </c>
      <c r="I7" s="101" t="s">
        <v>303</v>
      </c>
      <c r="J7" s="101" t="s">
        <v>302</v>
      </c>
      <c r="K7" s="101" t="s">
        <v>303</v>
      </c>
      <c r="L7" s="101" t="s">
        <v>302</v>
      </c>
      <c r="M7" s="101" t="s">
        <v>303</v>
      </c>
      <c r="N7" s="13" t="s">
        <v>302</v>
      </c>
      <c r="O7" s="101" t="s">
        <v>303</v>
      </c>
      <c r="P7" s="13" t="s">
        <v>302</v>
      </c>
      <c r="Q7" s="101" t="s">
        <v>303</v>
      </c>
      <c r="R7" s="114"/>
      <c r="S7" s="115"/>
      <c r="T7" s="115"/>
    </row>
    <row r="8" spans="1:26" ht="12.2" customHeight="1" x14ac:dyDescent="0.2">
      <c r="A8" s="98"/>
      <c r="B8" s="111" t="s">
        <v>28</v>
      </c>
      <c r="C8" s="111" t="s">
        <v>30</v>
      </c>
      <c r="D8" s="111">
        <v>1</v>
      </c>
      <c r="E8" s="111">
        <v>2</v>
      </c>
      <c r="F8" s="111">
        <v>3</v>
      </c>
      <c r="G8" s="111">
        <v>4</v>
      </c>
      <c r="H8" s="111">
        <v>5</v>
      </c>
      <c r="I8" s="111">
        <v>6</v>
      </c>
      <c r="J8" s="111">
        <v>7</v>
      </c>
      <c r="K8" s="111">
        <v>8</v>
      </c>
      <c r="L8" s="111">
        <v>9</v>
      </c>
      <c r="M8" s="111">
        <v>10</v>
      </c>
      <c r="N8" s="111">
        <v>11</v>
      </c>
      <c r="O8" s="111">
        <v>12</v>
      </c>
      <c r="P8" s="111">
        <v>13</v>
      </c>
      <c r="Q8" s="111">
        <v>14</v>
      </c>
      <c r="R8" s="114"/>
      <c r="S8" s="115"/>
      <c r="T8" s="115"/>
    </row>
    <row r="9" spans="1:26" ht="14.45" customHeight="1" x14ac:dyDescent="0.2">
      <c r="A9" s="98"/>
      <c r="B9" s="12">
        <v>1</v>
      </c>
      <c r="C9" s="108" t="s">
        <v>309</v>
      </c>
      <c r="D9" s="19"/>
      <c r="E9" s="19"/>
      <c r="F9" s="19"/>
      <c r="G9" s="76"/>
      <c r="H9" s="19"/>
      <c r="I9" s="76"/>
      <c r="J9" s="19"/>
      <c r="K9" s="76"/>
      <c r="L9" s="19"/>
      <c r="M9" s="76"/>
      <c r="N9" s="71"/>
      <c r="O9" s="76"/>
      <c r="P9" s="71"/>
      <c r="Q9" s="76"/>
      <c r="R9" s="114"/>
      <c r="S9" s="115"/>
      <c r="T9" s="115"/>
      <c r="U9" s="115"/>
      <c r="V9" s="115"/>
      <c r="W9" s="115"/>
      <c r="X9" s="125"/>
      <c r="Y9" s="125"/>
      <c r="Z9" s="125"/>
    </row>
    <row r="10" spans="1:26" ht="14.45" customHeight="1" x14ac:dyDescent="0.2">
      <c r="A10" s="98"/>
      <c r="B10" s="12">
        <v>2</v>
      </c>
      <c r="C10" s="108" t="s">
        <v>275</v>
      </c>
      <c r="D10" s="19">
        <v>1011</v>
      </c>
      <c r="E10" s="19">
        <v>800</v>
      </c>
      <c r="F10" s="19">
        <v>84</v>
      </c>
      <c r="G10" s="76">
        <f t="shared" ref="G10:G34" si="0">IF(D10=0,0,F10/D10*100)</f>
        <v>8.3086053412462899</v>
      </c>
      <c r="H10" s="19">
        <v>54</v>
      </c>
      <c r="I10" s="76">
        <f t="shared" ref="I10:I34" si="1">IF(E10=0,"0",H10/E10*100)</f>
        <v>6.75</v>
      </c>
      <c r="J10" s="19">
        <v>5</v>
      </c>
      <c r="K10" s="76">
        <f t="shared" ref="K10:K34" si="2">IF(D10=0,0,J10/D10*100)</f>
        <v>0.4945598417408506</v>
      </c>
      <c r="L10" s="19">
        <v>5</v>
      </c>
      <c r="M10" s="76">
        <f t="shared" ref="M10:M34" si="3">IF(E10=0,"0",L10/E10*100)</f>
        <v>0.625</v>
      </c>
      <c r="N10" s="71">
        <f t="shared" ref="N10:N34" si="4">F10+J10</f>
        <v>89</v>
      </c>
      <c r="O10" s="76">
        <f t="shared" ref="O10:O34" si="5">IF(D10=0,0,N10/D10*100)</f>
        <v>8.8031651829871418</v>
      </c>
      <c r="P10" s="71">
        <f t="shared" ref="P10:P34" si="6">H10+L10</f>
        <v>59</v>
      </c>
      <c r="Q10" s="76">
        <f t="shared" ref="Q10:Q34" si="7">IF(E10=0,"0",P10/E10*100)</f>
        <v>7.375</v>
      </c>
      <c r="R10" s="114">
        <f t="shared" ref="R10:R34" si="8">IF(D10=0,0,SUM(F10*100/D10))</f>
        <v>8.3086053412462917</v>
      </c>
      <c r="S10" s="115">
        <f t="shared" ref="S10:S36" si="9">IF(E10=0,0,SUM(H10*100/E10))</f>
        <v>6.75</v>
      </c>
      <c r="T10" s="115">
        <f t="shared" ref="T10:T36" si="10">IF(D10=0,0,SUM(J10*100/D10))</f>
        <v>0.49455984174085066</v>
      </c>
      <c r="U10" s="115">
        <f t="shared" ref="U10:U36" si="11">IF(E10=0,0,SUM(L10*100/E10))</f>
        <v>0.625</v>
      </c>
      <c r="V10" s="115">
        <f t="shared" ref="V10:V36" si="12">IF(D10=0,0,SUM(N10*100/D10))</f>
        <v>8.8031651829871418</v>
      </c>
      <c r="W10" s="115">
        <f t="shared" ref="W10:W36" si="13">IF(E10=0,0,SUM(P10*100/E10))</f>
        <v>7.375</v>
      </c>
      <c r="X10" s="125"/>
      <c r="Y10" s="125"/>
      <c r="Z10" s="125"/>
    </row>
    <row r="11" spans="1:26" ht="14.45" customHeight="1" x14ac:dyDescent="0.2">
      <c r="A11" s="98"/>
      <c r="B11" s="12">
        <v>3</v>
      </c>
      <c r="C11" s="108" t="s">
        <v>276</v>
      </c>
      <c r="D11" s="19">
        <v>1081</v>
      </c>
      <c r="E11" s="19">
        <v>775</v>
      </c>
      <c r="F11" s="19">
        <v>137</v>
      </c>
      <c r="G11" s="76">
        <f t="shared" si="0"/>
        <v>12.673450508788159</v>
      </c>
      <c r="H11" s="19">
        <v>65</v>
      </c>
      <c r="I11" s="76">
        <f t="shared" si="1"/>
        <v>8.3870967741935498</v>
      </c>
      <c r="J11" s="19">
        <v>18</v>
      </c>
      <c r="K11" s="76">
        <f t="shared" si="2"/>
        <v>1.6651248843663276</v>
      </c>
      <c r="L11" s="19">
        <v>15</v>
      </c>
      <c r="M11" s="76">
        <f t="shared" si="3"/>
        <v>1.935483870967742</v>
      </c>
      <c r="N11" s="71">
        <f t="shared" si="4"/>
        <v>155</v>
      </c>
      <c r="O11" s="76">
        <f t="shared" si="5"/>
        <v>14.338575393154487</v>
      </c>
      <c r="P11" s="71">
        <f t="shared" si="6"/>
        <v>80</v>
      </c>
      <c r="Q11" s="76">
        <f t="shared" si="7"/>
        <v>10.32258064516129</v>
      </c>
      <c r="R11" s="114">
        <f t="shared" si="8"/>
        <v>12.673450508788159</v>
      </c>
      <c r="S11" s="115">
        <f t="shared" si="9"/>
        <v>8.387096774193548</v>
      </c>
      <c r="T11" s="115">
        <f t="shared" si="10"/>
        <v>1.6651248843663276</v>
      </c>
      <c r="U11" s="115">
        <f t="shared" si="11"/>
        <v>1.935483870967742</v>
      </c>
      <c r="V11" s="115">
        <f t="shared" si="12"/>
        <v>14.338575393154487</v>
      </c>
      <c r="W11" s="115">
        <f t="shared" si="13"/>
        <v>10.32258064516129</v>
      </c>
      <c r="X11" s="125"/>
      <c r="Y11" s="125"/>
      <c r="Z11" s="125"/>
    </row>
    <row r="12" spans="1:26" ht="14.45" customHeight="1" x14ac:dyDescent="0.2">
      <c r="A12" s="98"/>
      <c r="B12" s="12">
        <v>4</v>
      </c>
      <c r="C12" s="108" t="s">
        <v>277</v>
      </c>
      <c r="D12" s="19">
        <v>2840</v>
      </c>
      <c r="E12" s="19">
        <v>1864</v>
      </c>
      <c r="F12" s="19">
        <v>222</v>
      </c>
      <c r="G12" s="76">
        <f t="shared" si="0"/>
        <v>7.8169014084507049</v>
      </c>
      <c r="H12" s="19">
        <v>175</v>
      </c>
      <c r="I12" s="76">
        <f t="shared" si="1"/>
        <v>9.3884120171673811</v>
      </c>
      <c r="J12" s="19">
        <v>22</v>
      </c>
      <c r="K12" s="76">
        <f t="shared" si="2"/>
        <v>0.77464788732394363</v>
      </c>
      <c r="L12" s="19">
        <v>14</v>
      </c>
      <c r="M12" s="76">
        <f t="shared" si="3"/>
        <v>0.75107296137339052</v>
      </c>
      <c r="N12" s="71">
        <f t="shared" si="4"/>
        <v>244</v>
      </c>
      <c r="O12" s="76">
        <f t="shared" si="5"/>
        <v>8.591549295774648</v>
      </c>
      <c r="P12" s="71">
        <f t="shared" si="6"/>
        <v>189</v>
      </c>
      <c r="Q12" s="76">
        <f t="shared" si="7"/>
        <v>10.139484978540771</v>
      </c>
      <c r="R12" s="114">
        <f t="shared" si="8"/>
        <v>7.816901408450704</v>
      </c>
      <c r="S12" s="115">
        <f t="shared" si="9"/>
        <v>9.3884120171673828</v>
      </c>
      <c r="T12" s="115">
        <f t="shared" si="10"/>
        <v>0.77464788732394363</v>
      </c>
      <c r="U12" s="115">
        <f t="shared" si="11"/>
        <v>0.75107296137339052</v>
      </c>
      <c r="V12" s="115">
        <f t="shared" si="12"/>
        <v>8.591549295774648</v>
      </c>
      <c r="W12" s="115">
        <f t="shared" si="13"/>
        <v>10.139484978540773</v>
      </c>
      <c r="X12" s="125"/>
      <c r="Y12" s="125"/>
      <c r="Z12" s="125"/>
    </row>
    <row r="13" spans="1:26" ht="14.45" customHeight="1" x14ac:dyDescent="0.2">
      <c r="A13" s="98"/>
      <c r="B13" s="12">
        <v>5</v>
      </c>
      <c r="C13" s="108" t="s">
        <v>278</v>
      </c>
      <c r="D13" s="19">
        <v>1325</v>
      </c>
      <c r="E13" s="19">
        <v>1241</v>
      </c>
      <c r="F13" s="19">
        <v>87</v>
      </c>
      <c r="G13" s="76">
        <f t="shared" si="0"/>
        <v>6.566037735849056</v>
      </c>
      <c r="H13" s="19">
        <v>58</v>
      </c>
      <c r="I13" s="76">
        <f t="shared" si="1"/>
        <v>4.6736502820306205</v>
      </c>
      <c r="J13" s="19">
        <v>8</v>
      </c>
      <c r="K13" s="76">
        <f t="shared" si="2"/>
        <v>0.60377358490566035</v>
      </c>
      <c r="L13" s="19">
        <v>10</v>
      </c>
      <c r="M13" s="76">
        <f t="shared" si="3"/>
        <v>0.80580177276389997</v>
      </c>
      <c r="N13" s="71">
        <f t="shared" si="4"/>
        <v>95</v>
      </c>
      <c r="O13" s="76">
        <f t="shared" si="5"/>
        <v>7.1698113207547172</v>
      </c>
      <c r="P13" s="71">
        <f t="shared" si="6"/>
        <v>68</v>
      </c>
      <c r="Q13" s="76">
        <f t="shared" si="7"/>
        <v>5.4794520547945202</v>
      </c>
      <c r="R13" s="114">
        <f t="shared" si="8"/>
        <v>6.5660377358490569</v>
      </c>
      <c r="S13" s="115">
        <f t="shared" si="9"/>
        <v>4.6736502820306205</v>
      </c>
      <c r="T13" s="115">
        <f t="shared" si="10"/>
        <v>0.60377358490566035</v>
      </c>
      <c r="U13" s="115">
        <f t="shared" si="11"/>
        <v>0.80580177276390008</v>
      </c>
      <c r="V13" s="115">
        <f t="shared" si="12"/>
        <v>7.1698113207547172</v>
      </c>
      <c r="W13" s="115">
        <f t="shared" si="13"/>
        <v>5.4794520547945202</v>
      </c>
      <c r="X13" s="125"/>
      <c r="Y13" s="125"/>
      <c r="Z13" s="125"/>
    </row>
    <row r="14" spans="1:26" ht="14.45" customHeight="1" x14ac:dyDescent="0.2">
      <c r="A14" s="98"/>
      <c r="B14" s="12">
        <v>6</v>
      </c>
      <c r="C14" s="108" t="s">
        <v>279</v>
      </c>
      <c r="D14" s="19">
        <v>861</v>
      </c>
      <c r="E14" s="19">
        <v>694</v>
      </c>
      <c r="F14" s="19">
        <v>87</v>
      </c>
      <c r="G14" s="76">
        <f t="shared" si="0"/>
        <v>10.104529616724738</v>
      </c>
      <c r="H14" s="19">
        <v>51</v>
      </c>
      <c r="I14" s="76">
        <f t="shared" si="1"/>
        <v>7.3487031700288181</v>
      </c>
      <c r="J14" s="19">
        <v>7</v>
      </c>
      <c r="K14" s="76">
        <f t="shared" si="2"/>
        <v>0.81300813008130091</v>
      </c>
      <c r="L14" s="19">
        <v>6</v>
      </c>
      <c r="M14" s="76">
        <f t="shared" si="3"/>
        <v>0.86455331412103753</v>
      </c>
      <c r="N14" s="71">
        <f t="shared" si="4"/>
        <v>94</v>
      </c>
      <c r="O14" s="76">
        <f t="shared" si="5"/>
        <v>10.91753774680604</v>
      </c>
      <c r="P14" s="71">
        <f t="shared" si="6"/>
        <v>57</v>
      </c>
      <c r="Q14" s="76">
        <f t="shared" si="7"/>
        <v>8.2132564841498557</v>
      </c>
      <c r="R14" s="114">
        <f t="shared" si="8"/>
        <v>10.104529616724738</v>
      </c>
      <c r="S14" s="115">
        <f t="shared" si="9"/>
        <v>7.3487031700288181</v>
      </c>
      <c r="T14" s="115">
        <f t="shared" si="10"/>
        <v>0.81300813008130079</v>
      </c>
      <c r="U14" s="115">
        <f t="shared" si="11"/>
        <v>0.86455331412103742</v>
      </c>
      <c r="V14" s="115">
        <f t="shared" si="12"/>
        <v>10.917537746806039</v>
      </c>
      <c r="W14" s="115">
        <f t="shared" si="13"/>
        <v>8.2132564841498557</v>
      </c>
    </row>
    <row r="15" spans="1:26" ht="14.45" customHeight="1" x14ac:dyDescent="0.2">
      <c r="A15" s="98"/>
      <c r="B15" s="12">
        <v>7</v>
      </c>
      <c r="C15" s="108" t="s">
        <v>280</v>
      </c>
      <c r="D15" s="19">
        <v>973</v>
      </c>
      <c r="E15" s="19">
        <v>736</v>
      </c>
      <c r="F15" s="19">
        <v>71</v>
      </c>
      <c r="G15" s="76">
        <f t="shared" si="0"/>
        <v>7.2970195272353546</v>
      </c>
      <c r="H15" s="19">
        <v>51</v>
      </c>
      <c r="I15" s="76">
        <f t="shared" si="1"/>
        <v>6.929347826086957</v>
      </c>
      <c r="J15" s="19">
        <v>4</v>
      </c>
      <c r="K15" s="76">
        <f t="shared" si="2"/>
        <v>0.41109969167523125</v>
      </c>
      <c r="L15" s="19">
        <v>6</v>
      </c>
      <c r="M15" s="76">
        <f t="shared" si="3"/>
        <v>0.81521739130434778</v>
      </c>
      <c r="N15" s="71">
        <f t="shared" si="4"/>
        <v>75</v>
      </c>
      <c r="O15" s="76">
        <f t="shared" si="5"/>
        <v>7.7081192189105865</v>
      </c>
      <c r="P15" s="71">
        <f t="shared" si="6"/>
        <v>57</v>
      </c>
      <c r="Q15" s="76">
        <f t="shared" si="7"/>
        <v>7.7445652173913038</v>
      </c>
      <c r="R15" s="114">
        <f t="shared" si="8"/>
        <v>7.2970195272353546</v>
      </c>
      <c r="S15" s="115">
        <f t="shared" si="9"/>
        <v>6.9293478260869561</v>
      </c>
      <c r="T15" s="115">
        <f t="shared" si="10"/>
        <v>0.41109969167523125</v>
      </c>
      <c r="U15" s="115">
        <f t="shared" si="11"/>
        <v>0.81521739130434778</v>
      </c>
      <c r="V15" s="115">
        <f t="shared" si="12"/>
        <v>7.7081192189105856</v>
      </c>
      <c r="W15" s="115">
        <f t="shared" si="13"/>
        <v>7.7445652173913047</v>
      </c>
      <c r="X15" s="125"/>
      <c r="Y15" s="125"/>
      <c r="Z15" s="125"/>
    </row>
    <row r="16" spans="1:26" ht="14.45" customHeight="1" x14ac:dyDescent="0.2">
      <c r="A16" s="98"/>
      <c r="B16" s="12">
        <v>8</v>
      </c>
      <c r="C16" s="108" t="s">
        <v>281</v>
      </c>
      <c r="D16" s="19">
        <v>1190</v>
      </c>
      <c r="E16" s="19">
        <v>1120</v>
      </c>
      <c r="F16" s="19">
        <v>56</v>
      </c>
      <c r="G16" s="76">
        <f t="shared" si="0"/>
        <v>4.7058823529411766</v>
      </c>
      <c r="H16" s="19">
        <v>38</v>
      </c>
      <c r="I16" s="76">
        <f t="shared" si="1"/>
        <v>3.3928571428571428</v>
      </c>
      <c r="J16" s="19">
        <v>3</v>
      </c>
      <c r="K16" s="76">
        <f t="shared" si="2"/>
        <v>0.25210084033613445</v>
      </c>
      <c r="L16" s="19">
        <v>2</v>
      </c>
      <c r="M16" s="76">
        <f t="shared" si="3"/>
        <v>0.17857142857142858</v>
      </c>
      <c r="N16" s="71">
        <f t="shared" si="4"/>
        <v>59</v>
      </c>
      <c r="O16" s="76">
        <f t="shared" si="5"/>
        <v>4.9579831932773111</v>
      </c>
      <c r="P16" s="71">
        <f t="shared" si="6"/>
        <v>40</v>
      </c>
      <c r="Q16" s="76">
        <f t="shared" si="7"/>
        <v>3.5714285714285712</v>
      </c>
      <c r="R16" s="114">
        <f t="shared" si="8"/>
        <v>4.7058823529411766</v>
      </c>
      <c r="S16" s="115">
        <f t="shared" si="9"/>
        <v>3.3928571428571428</v>
      </c>
      <c r="T16" s="115">
        <f t="shared" si="10"/>
        <v>0.25210084033613445</v>
      </c>
      <c r="U16" s="115">
        <f t="shared" si="11"/>
        <v>0.17857142857142858</v>
      </c>
      <c r="V16" s="115">
        <f t="shared" si="12"/>
        <v>4.9579831932773111</v>
      </c>
      <c r="W16" s="115">
        <f t="shared" si="13"/>
        <v>3.5714285714285716</v>
      </c>
      <c r="X16" s="125"/>
      <c r="Y16" s="125"/>
      <c r="Z16" s="125"/>
    </row>
    <row r="17" spans="1:26" ht="14.45" customHeight="1" x14ac:dyDescent="0.2">
      <c r="A17" s="98"/>
      <c r="B17" s="12">
        <v>9</v>
      </c>
      <c r="C17" s="108" t="s">
        <v>282</v>
      </c>
      <c r="D17" s="19">
        <v>895</v>
      </c>
      <c r="E17" s="19">
        <v>569</v>
      </c>
      <c r="F17" s="19">
        <v>132</v>
      </c>
      <c r="G17" s="76">
        <f t="shared" si="0"/>
        <v>14.748603351955309</v>
      </c>
      <c r="H17" s="19">
        <v>36</v>
      </c>
      <c r="I17" s="76">
        <f t="shared" si="1"/>
        <v>6.3268892794376104</v>
      </c>
      <c r="J17" s="19">
        <v>4</v>
      </c>
      <c r="K17" s="76">
        <f t="shared" si="2"/>
        <v>0.44692737430167595</v>
      </c>
      <c r="L17" s="19">
        <v>6</v>
      </c>
      <c r="M17" s="76">
        <f t="shared" si="3"/>
        <v>1.0544815465729349</v>
      </c>
      <c r="N17" s="71">
        <f t="shared" si="4"/>
        <v>136</v>
      </c>
      <c r="O17" s="76">
        <f t="shared" si="5"/>
        <v>15.195530726256983</v>
      </c>
      <c r="P17" s="71">
        <f t="shared" si="6"/>
        <v>42</v>
      </c>
      <c r="Q17" s="76">
        <f t="shared" si="7"/>
        <v>7.381370826010544</v>
      </c>
      <c r="R17" s="114">
        <f t="shared" si="8"/>
        <v>14.748603351955307</v>
      </c>
      <c r="S17" s="115">
        <f t="shared" si="9"/>
        <v>6.3268892794376095</v>
      </c>
      <c r="T17" s="115">
        <f t="shared" si="10"/>
        <v>0.44692737430167595</v>
      </c>
      <c r="U17" s="115">
        <f t="shared" si="11"/>
        <v>1.0544815465729349</v>
      </c>
      <c r="V17" s="115">
        <f t="shared" si="12"/>
        <v>15.195530726256983</v>
      </c>
      <c r="W17" s="115">
        <f t="shared" si="13"/>
        <v>7.3813708260105448</v>
      </c>
      <c r="X17" s="125"/>
      <c r="Y17" s="125"/>
      <c r="Z17" s="125"/>
    </row>
    <row r="18" spans="1:26" ht="14.45" customHeight="1" x14ac:dyDescent="0.2">
      <c r="A18" s="98"/>
      <c r="B18" s="12">
        <v>10</v>
      </c>
      <c r="C18" s="108" t="s">
        <v>283</v>
      </c>
      <c r="D18" s="19">
        <v>1562</v>
      </c>
      <c r="E18" s="19">
        <v>1065</v>
      </c>
      <c r="F18" s="19">
        <v>104</v>
      </c>
      <c r="G18" s="76">
        <f t="shared" si="0"/>
        <v>6.6581306017925739</v>
      </c>
      <c r="H18" s="19">
        <v>68</v>
      </c>
      <c r="I18" s="76">
        <f t="shared" si="1"/>
        <v>6.3849765258215969</v>
      </c>
      <c r="J18" s="19">
        <v>7</v>
      </c>
      <c r="K18" s="76">
        <f t="shared" si="2"/>
        <v>0.44814340588988477</v>
      </c>
      <c r="L18" s="19">
        <v>10</v>
      </c>
      <c r="M18" s="76">
        <f t="shared" si="3"/>
        <v>0.93896713615023475</v>
      </c>
      <c r="N18" s="71">
        <f t="shared" si="4"/>
        <v>111</v>
      </c>
      <c r="O18" s="76">
        <f t="shared" si="5"/>
        <v>7.1062740076824591</v>
      </c>
      <c r="P18" s="71">
        <f t="shared" si="6"/>
        <v>78</v>
      </c>
      <c r="Q18" s="76">
        <f t="shared" si="7"/>
        <v>7.323943661971831</v>
      </c>
      <c r="R18" s="114">
        <f t="shared" si="8"/>
        <v>6.6581306017925739</v>
      </c>
      <c r="S18" s="115">
        <f t="shared" si="9"/>
        <v>6.384976525821596</v>
      </c>
      <c r="T18" s="115">
        <f t="shared" si="10"/>
        <v>0.44814340588988477</v>
      </c>
      <c r="U18" s="115">
        <f t="shared" si="11"/>
        <v>0.93896713615023475</v>
      </c>
      <c r="V18" s="115">
        <f t="shared" si="12"/>
        <v>7.1062740076824582</v>
      </c>
      <c r="W18" s="115">
        <f t="shared" si="13"/>
        <v>7.323943661971831</v>
      </c>
      <c r="X18" s="125"/>
      <c r="Y18" s="125"/>
      <c r="Z18" s="125"/>
    </row>
    <row r="19" spans="1:26" ht="14.45" customHeight="1" x14ac:dyDescent="0.2">
      <c r="A19" s="98"/>
      <c r="B19" s="12">
        <v>11</v>
      </c>
      <c r="C19" s="108" t="s">
        <v>284</v>
      </c>
      <c r="D19" s="19">
        <v>1205</v>
      </c>
      <c r="E19" s="19">
        <v>846</v>
      </c>
      <c r="F19" s="19">
        <v>52</v>
      </c>
      <c r="G19" s="76">
        <f t="shared" si="0"/>
        <v>4.3153526970954355</v>
      </c>
      <c r="H19" s="19">
        <v>40</v>
      </c>
      <c r="I19" s="76">
        <f t="shared" si="1"/>
        <v>4.7281323877068555</v>
      </c>
      <c r="J19" s="19">
        <v>3</v>
      </c>
      <c r="K19" s="76">
        <f t="shared" si="2"/>
        <v>0.24896265560165973</v>
      </c>
      <c r="L19" s="19">
        <v>2</v>
      </c>
      <c r="M19" s="76">
        <f t="shared" si="3"/>
        <v>0.2364066193853428</v>
      </c>
      <c r="N19" s="71">
        <f t="shared" si="4"/>
        <v>55</v>
      </c>
      <c r="O19" s="76">
        <f t="shared" si="5"/>
        <v>4.5643153526970952</v>
      </c>
      <c r="P19" s="71">
        <f t="shared" si="6"/>
        <v>42</v>
      </c>
      <c r="Q19" s="76">
        <f t="shared" si="7"/>
        <v>4.9645390070921991</v>
      </c>
      <c r="R19" s="114">
        <f t="shared" si="8"/>
        <v>4.3153526970954355</v>
      </c>
      <c r="S19" s="115">
        <f t="shared" si="9"/>
        <v>4.7281323877068555</v>
      </c>
      <c r="T19" s="115">
        <f t="shared" si="10"/>
        <v>0.24896265560165975</v>
      </c>
      <c r="U19" s="115">
        <f t="shared" si="11"/>
        <v>0.2364066193853428</v>
      </c>
      <c r="V19" s="115">
        <f t="shared" si="12"/>
        <v>4.5643153526970952</v>
      </c>
      <c r="W19" s="115">
        <f t="shared" si="13"/>
        <v>4.9645390070921982</v>
      </c>
      <c r="X19" s="125"/>
      <c r="Y19" s="125"/>
      <c r="Z19" s="125"/>
    </row>
    <row r="20" spans="1:26" ht="14.45" customHeight="1" x14ac:dyDescent="0.2">
      <c r="A20" s="98"/>
      <c r="B20" s="12">
        <v>12</v>
      </c>
      <c r="C20" s="108" t="s">
        <v>285</v>
      </c>
      <c r="D20" s="19">
        <v>901</v>
      </c>
      <c r="E20" s="19">
        <v>1249</v>
      </c>
      <c r="F20" s="19">
        <v>26</v>
      </c>
      <c r="G20" s="76">
        <f t="shared" si="0"/>
        <v>2.8856825749167592</v>
      </c>
      <c r="H20" s="19">
        <v>37</v>
      </c>
      <c r="I20" s="76">
        <f t="shared" si="1"/>
        <v>2.9623698959167335</v>
      </c>
      <c r="J20" s="19">
        <v>4</v>
      </c>
      <c r="K20" s="76">
        <f t="shared" si="2"/>
        <v>0.44395116537180912</v>
      </c>
      <c r="L20" s="19">
        <v>3</v>
      </c>
      <c r="M20" s="76">
        <f t="shared" si="3"/>
        <v>0.24019215372297836</v>
      </c>
      <c r="N20" s="71">
        <f t="shared" si="4"/>
        <v>30</v>
      </c>
      <c r="O20" s="76">
        <f t="shared" si="5"/>
        <v>3.3296337402885685</v>
      </c>
      <c r="P20" s="71">
        <f t="shared" si="6"/>
        <v>40</v>
      </c>
      <c r="Q20" s="76">
        <f t="shared" si="7"/>
        <v>3.2025620496397114</v>
      </c>
      <c r="R20" s="114">
        <f t="shared" si="8"/>
        <v>2.8856825749167592</v>
      </c>
      <c r="S20" s="115">
        <f t="shared" si="9"/>
        <v>2.9623698959167335</v>
      </c>
      <c r="T20" s="115">
        <f t="shared" si="10"/>
        <v>0.44395116537180912</v>
      </c>
      <c r="U20" s="115">
        <f t="shared" si="11"/>
        <v>0.24019215372297839</v>
      </c>
      <c r="V20" s="115">
        <f t="shared" si="12"/>
        <v>3.3296337402885681</v>
      </c>
      <c r="W20" s="115">
        <f t="shared" si="13"/>
        <v>3.2025620496397118</v>
      </c>
      <c r="X20" s="125"/>
      <c r="Y20" s="125"/>
      <c r="Z20" s="125"/>
    </row>
    <row r="21" spans="1:26" ht="14.45" customHeight="1" x14ac:dyDescent="0.2">
      <c r="A21" s="98"/>
      <c r="B21" s="12">
        <v>13</v>
      </c>
      <c r="C21" s="108" t="s">
        <v>286</v>
      </c>
      <c r="D21" s="19">
        <v>2478</v>
      </c>
      <c r="E21" s="19">
        <v>2011</v>
      </c>
      <c r="F21" s="19">
        <v>167</v>
      </c>
      <c r="G21" s="76">
        <f t="shared" si="0"/>
        <v>6.7393058918482645</v>
      </c>
      <c r="H21" s="19">
        <v>85</v>
      </c>
      <c r="I21" s="76">
        <f t="shared" si="1"/>
        <v>4.2267528592739936</v>
      </c>
      <c r="J21" s="19">
        <v>19</v>
      </c>
      <c r="K21" s="76">
        <f t="shared" si="2"/>
        <v>0.76674737691686845</v>
      </c>
      <c r="L21" s="19">
        <v>13</v>
      </c>
      <c r="M21" s="76">
        <f t="shared" si="3"/>
        <v>0.64644455494778708</v>
      </c>
      <c r="N21" s="71">
        <f t="shared" si="4"/>
        <v>186</v>
      </c>
      <c r="O21" s="76">
        <f t="shared" si="5"/>
        <v>7.5060532687651342</v>
      </c>
      <c r="P21" s="71">
        <f t="shared" si="6"/>
        <v>98</v>
      </c>
      <c r="Q21" s="76">
        <f t="shared" si="7"/>
        <v>4.8731974142217807</v>
      </c>
      <c r="R21" s="114">
        <f t="shared" si="8"/>
        <v>6.7393058918482645</v>
      </c>
      <c r="S21" s="115">
        <f t="shared" si="9"/>
        <v>4.2267528592739927</v>
      </c>
      <c r="T21" s="115">
        <f t="shared" si="10"/>
        <v>0.76674737691686845</v>
      </c>
      <c r="U21" s="115">
        <f t="shared" si="11"/>
        <v>0.64644455494778719</v>
      </c>
      <c r="V21" s="115">
        <f t="shared" si="12"/>
        <v>7.5060532687651333</v>
      </c>
      <c r="W21" s="115">
        <f t="shared" si="13"/>
        <v>4.8731974142217798</v>
      </c>
      <c r="X21" s="125"/>
      <c r="Y21" s="125"/>
      <c r="Z21" s="125"/>
    </row>
    <row r="22" spans="1:26" ht="14.45" customHeight="1" x14ac:dyDescent="0.2">
      <c r="A22" s="98"/>
      <c r="B22" s="12">
        <v>14</v>
      </c>
      <c r="C22" s="108" t="s">
        <v>287</v>
      </c>
      <c r="D22" s="19">
        <v>956</v>
      </c>
      <c r="E22" s="19">
        <v>827</v>
      </c>
      <c r="F22" s="19">
        <v>128</v>
      </c>
      <c r="G22" s="76">
        <f t="shared" si="0"/>
        <v>13.389121338912133</v>
      </c>
      <c r="H22" s="19">
        <v>85</v>
      </c>
      <c r="I22" s="76">
        <f t="shared" si="1"/>
        <v>10.278113663845224</v>
      </c>
      <c r="J22" s="19">
        <v>7</v>
      </c>
      <c r="K22" s="76">
        <f t="shared" si="2"/>
        <v>0.73221757322175729</v>
      </c>
      <c r="L22" s="19">
        <v>5</v>
      </c>
      <c r="M22" s="76">
        <f t="shared" si="3"/>
        <v>0.60459492140266025</v>
      </c>
      <c r="N22" s="71">
        <f t="shared" si="4"/>
        <v>135</v>
      </c>
      <c r="O22" s="76">
        <f t="shared" si="5"/>
        <v>14.12133891213389</v>
      </c>
      <c r="P22" s="71">
        <f t="shared" si="6"/>
        <v>90</v>
      </c>
      <c r="Q22" s="76">
        <f t="shared" si="7"/>
        <v>10.882708585247885</v>
      </c>
      <c r="R22" s="114">
        <f t="shared" si="8"/>
        <v>13.389121338912133</v>
      </c>
      <c r="S22" s="115">
        <f t="shared" si="9"/>
        <v>10.278113663845224</v>
      </c>
      <c r="T22" s="115">
        <f t="shared" si="10"/>
        <v>0.73221757322175729</v>
      </c>
      <c r="U22" s="115">
        <f t="shared" si="11"/>
        <v>0.60459492140266025</v>
      </c>
      <c r="V22" s="115">
        <f t="shared" si="12"/>
        <v>14.121338912133892</v>
      </c>
      <c r="W22" s="115">
        <f t="shared" si="13"/>
        <v>10.882708585247883</v>
      </c>
      <c r="X22" s="125"/>
      <c r="Y22" s="125"/>
      <c r="Z22" s="125"/>
    </row>
    <row r="23" spans="1:26" ht="14.45" customHeight="1" x14ac:dyDescent="0.2">
      <c r="A23" s="98"/>
      <c r="B23" s="12">
        <v>15</v>
      </c>
      <c r="C23" s="108" t="s">
        <v>288</v>
      </c>
      <c r="D23" s="19">
        <v>1835</v>
      </c>
      <c r="E23" s="19">
        <v>1004</v>
      </c>
      <c r="F23" s="19">
        <v>226</v>
      </c>
      <c r="G23" s="76">
        <f t="shared" si="0"/>
        <v>12.316076294277929</v>
      </c>
      <c r="H23" s="19">
        <v>147</v>
      </c>
      <c r="I23" s="76">
        <f t="shared" si="1"/>
        <v>14.641434262948207</v>
      </c>
      <c r="J23" s="19">
        <v>36</v>
      </c>
      <c r="K23" s="76">
        <f t="shared" si="2"/>
        <v>1.9618528610354224</v>
      </c>
      <c r="L23" s="19">
        <v>13</v>
      </c>
      <c r="M23" s="76">
        <f t="shared" si="3"/>
        <v>1.2948207171314741</v>
      </c>
      <c r="N23" s="71">
        <f t="shared" si="4"/>
        <v>262</v>
      </c>
      <c r="O23" s="76">
        <f t="shared" si="5"/>
        <v>14.277929155313352</v>
      </c>
      <c r="P23" s="71">
        <f t="shared" si="6"/>
        <v>160</v>
      </c>
      <c r="Q23" s="76">
        <f t="shared" si="7"/>
        <v>15.936254980079681</v>
      </c>
      <c r="R23" s="114">
        <f t="shared" si="8"/>
        <v>12.316076294277929</v>
      </c>
      <c r="S23" s="115">
        <f t="shared" si="9"/>
        <v>14.641434262948207</v>
      </c>
      <c r="T23" s="115">
        <f t="shared" si="10"/>
        <v>1.9618528610354224</v>
      </c>
      <c r="U23" s="115">
        <f t="shared" si="11"/>
        <v>1.2948207171314741</v>
      </c>
      <c r="V23" s="115">
        <f t="shared" si="12"/>
        <v>14.277929155313352</v>
      </c>
      <c r="W23" s="115">
        <f t="shared" si="13"/>
        <v>15.936254980079681</v>
      </c>
      <c r="X23" s="125"/>
      <c r="Y23" s="125"/>
      <c r="Z23" s="125"/>
    </row>
    <row r="24" spans="1:26" ht="14.45" customHeight="1" x14ac:dyDescent="0.2">
      <c r="A24" s="98"/>
      <c r="B24" s="12">
        <v>16</v>
      </c>
      <c r="C24" s="108" t="s">
        <v>289</v>
      </c>
      <c r="D24" s="19">
        <v>1222</v>
      </c>
      <c r="E24" s="19">
        <v>889</v>
      </c>
      <c r="F24" s="19">
        <v>126</v>
      </c>
      <c r="G24" s="76">
        <f t="shared" si="0"/>
        <v>10.310965630114566</v>
      </c>
      <c r="H24" s="19">
        <v>67</v>
      </c>
      <c r="I24" s="76">
        <f t="shared" si="1"/>
        <v>7.5365579302587182</v>
      </c>
      <c r="J24" s="19">
        <v>12</v>
      </c>
      <c r="K24" s="76">
        <f t="shared" si="2"/>
        <v>0.98199672667757776</v>
      </c>
      <c r="L24" s="19">
        <v>17</v>
      </c>
      <c r="M24" s="76">
        <f t="shared" si="3"/>
        <v>1.9122609673790776</v>
      </c>
      <c r="N24" s="71">
        <f t="shared" si="4"/>
        <v>138</v>
      </c>
      <c r="O24" s="76">
        <f t="shared" si="5"/>
        <v>11.292962356792144</v>
      </c>
      <c r="P24" s="71">
        <f t="shared" si="6"/>
        <v>84</v>
      </c>
      <c r="Q24" s="76">
        <f t="shared" si="7"/>
        <v>9.4488188976377945</v>
      </c>
      <c r="R24" s="114">
        <f t="shared" si="8"/>
        <v>10.310965630114566</v>
      </c>
      <c r="S24" s="115">
        <f t="shared" si="9"/>
        <v>7.5365579302587173</v>
      </c>
      <c r="T24" s="115">
        <f t="shared" si="10"/>
        <v>0.98199672667757776</v>
      </c>
      <c r="U24" s="115">
        <f t="shared" si="11"/>
        <v>1.9122609673790776</v>
      </c>
      <c r="V24" s="115">
        <f t="shared" si="12"/>
        <v>11.292962356792144</v>
      </c>
      <c r="W24" s="115">
        <f t="shared" si="13"/>
        <v>9.4488188976377945</v>
      </c>
      <c r="X24" s="125"/>
      <c r="Y24" s="125"/>
      <c r="Z24" s="125"/>
    </row>
    <row r="25" spans="1:26" ht="14.45" customHeight="1" x14ac:dyDescent="0.2">
      <c r="A25" s="98"/>
      <c r="B25" s="12">
        <v>17</v>
      </c>
      <c r="C25" s="108" t="s">
        <v>290</v>
      </c>
      <c r="D25" s="19">
        <v>944</v>
      </c>
      <c r="E25" s="19">
        <v>811</v>
      </c>
      <c r="F25" s="19">
        <v>74</v>
      </c>
      <c r="G25" s="76">
        <f t="shared" si="0"/>
        <v>7.8389830508474576</v>
      </c>
      <c r="H25" s="19">
        <v>25</v>
      </c>
      <c r="I25" s="76">
        <f t="shared" si="1"/>
        <v>3.0826140567200988</v>
      </c>
      <c r="J25" s="19">
        <v>4</v>
      </c>
      <c r="K25" s="76">
        <f t="shared" si="2"/>
        <v>0.42372881355932202</v>
      </c>
      <c r="L25" s="19">
        <v>4</v>
      </c>
      <c r="M25" s="76">
        <f t="shared" si="3"/>
        <v>0.49321824907521578</v>
      </c>
      <c r="N25" s="71">
        <f t="shared" si="4"/>
        <v>78</v>
      </c>
      <c r="O25" s="76">
        <f t="shared" si="5"/>
        <v>8.2627118644067803</v>
      </c>
      <c r="P25" s="71">
        <f t="shared" si="6"/>
        <v>29</v>
      </c>
      <c r="Q25" s="76">
        <f t="shared" si="7"/>
        <v>3.5758323057953145</v>
      </c>
      <c r="R25" s="114">
        <f t="shared" si="8"/>
        <v>7.8389830508474576</v>
      </c>
      <c r="S25" s="115">
        <f t="shared" si="9"/>
        <v>3.0826140567200988</v>
      </c>
      <c r="T25" s="115">
        <f t="shared" si="10"/>
        <v>0.42372881355932202</v>
      </c>
      <c r="U25" s="115">
        <f t="shared" si="11"/>
        <v>0.49321824907521578</v>
      </c>
      <c r="V25" s="115">
        <f t="shared" si="12"/>
        <v>8.2627118644067803</v>
      </c>
      <c r="W25" s="115">
        <f t="shared" si="13"/>
        <v>3.5758323057953145</v>
      </c>
      <c r="X25" s="125"/>
      <c r="Y25" s="125"/>
      <c r="Z25" s="125"/>
    </row>
    <row r="26" spans="1:26" ht="14.45" customHeight="1" x14ac:dyDescent="0.2">
      <c r="A26" s="98"/>
      <c r="B26" s="12">
        <v>18</v>
      </c>
      <c r="C26" s="108" t="s">
        <v>291</v>
      </c>
      <c r="D26" s="19">
        <v>1125</v>
      </c>
      <c r="E26" s="19">
        <v>595</v>
      </c>
      <c r="F26" s="19">
        <v>140</v>
      </c>
      <c r="G26" s="76">
        <f t="shared" si="0"/>
        <v>12.444444444444445</v>
      </c>
      <c r="H26" s="19">
        <v>48</v>
      </c>
      <c r="I26" s="76">
        <f t="shared" si="1"/>
        <v>8.0672268907563023</v>
      </c>
      <c r="J26" s="19">
        <v>9</v>
      </c>
      <c r="K26" s="76">
        <f t="shared" si="2"/>
        <v>0.8</v>
      </c>
      <c r="L26" s="19">
        <v>4</v>
      </c>
      <c r="M26" s="76">
        <f t="shared" si="3"/>
        <v>0.67226890756302526</v>
      </c>
      <c r="N26" s="71">
        <f t="shared" si="4"/>
        <v>149</v>
      </c>
      <c r="O26" s="76">
        <f t="shared" si="5"/>
        <v>13.244444444444445</v>
      </c>
      <c r="P26" s="71">
        <f t="shared" si="6"/>
        <v>52</v>
      </c>
      <c r="Q26" s="76">
        <f t="shared" si="7"/>
        <v>8.7394957983193269</v>
      </c>
      <c r="R26" s="114">
        <f t="shared" si="8"/>
        <v>12.444444444444445</v>
      </c>
      <c r="S26" s="115">
        <f t="shared" si="9"/>
        <v>8.0672268907563023</v>
      </c>
      <c r="T26" s="115">
        <f t="shared" si="10"/>
        <v>0.8</v>
      </c>
      <c r="U26" s="115">
        <f t="shared" si="11"/>
        <v>0.67226890756302526</v>
      </c>
      <c r="V26" s="115">
        <f t="shared" si="12"/>
        <v>13.244444444444444</v>
      </c>
      <c r="W26" s="115">
        <f t="shared" si="13"/>
        <v>8.7394957983193269</v>
      </c>
      <c r="X26" s="125"/>
      <c r="Y26" s="125"/>
      <c r="Z26" s="125"/>
    </row>
    <row r="27" spans="1:26" ht="14.45" customHeight="1" x14ac:dyDescent="0.2">
      <c r="A27" s="98"/>
      <c r="B27" s="12">
        <v>19</v>
      </c>
      <c r="C27" s="108" t="s">
        <v>292</v>
      </c>
      <c r="D27" s="19">
        <v>848</v>
      </c>
      <c r="E27" s="19">
        <v>618</v>
      </c>
      <c r="F27" s="19">
        <v>80</v>
      </c>
      <c r="G27" s="76">
        <f t="shared" si="0"/>
        <v>9.433962264150944</v>
      </c>
      <c r="H27" s="19">
        <v>34</v>
      </c>
      <c r="I27" s="76">
        <f t="shared" si="1"/>
        <v>5.5016181229773462</v>
      </c>
      <c r="J27" s="19">
        <v>9</v>
      </c>
      <c r="K27" s="76">
        <f t="shared" si="2"/>
        <v>1.0613207547169812</v>
      </c>
      <c r="L27" s="19">
        <v>15</v>
      </c>
      <c r="M27" s="76">
        <f t="shared" si="3"/>
        <v>2.4271844660194173</v>
      </c>
      <c r="N27" s="71">
        <f t="shared" si="4"/>
        <v>89</v>
      </c>
      <c r="O27" s="76">
        <f t="shared" si="5"/>
        <v>10.495283018867925</v>
      </c>
      <c r="P27" s="71">
        <f t="shared" si="6"/>
        <v>49</v>
      </c>
      <c r="Q27" s="76">
        <f t="shared" si="7"/>
        <v>7.9288025889967635</v>
      </c>
      <c r="R27" s="114">
        <f t="shared" si="8"/>
        <v>9.433962264150944</v>
      </c>
      <c r="S27" s="115">
        <f t="shared" si="9"/>
        <v>5.5016181229773462</v>
      </c>
      <c r="T27" s="115">
        <f t="shared" si="10"/>
        <v>1.0613207547169812</v>
      </c>
      <c r="U27" s="115">
        <f t="shared" si="11"/>
        <v>2.4271844660194173</v>
      </c>
      <c r="V27" s="115">
        <f t="shared" si="12"/>
        <v>10.495283018867925</v>
      </c>
      <c r="W27" s="115">
        <f t="shared" si="13"/>
        <v>7.9288025889967635</v>
      </c>
      <c r="X27" s="125"/>
      <c r="Y27" s="125"/>
      <c r="Z27" s="125"/>
    </row>
    <row r="28" spans="1:26" ht="14.45" customHeight="1" x14ac:dyDescent="0.2">
      <c r="A28" s="98"/>
      <c r="B28" s="12">
        <v>20</v>
      </c>
      <c r="C28" s="108" t="s">
        <v>293</v>
      </c>
      <c r="D28" s="19">
        <v>2600</v>
      </c>
      <c r="E28" s="19">
        <v>1623</v>
      </c>
      <c r="F28" s="19">
        <v>135</v>
      </c>
      <c r="G28" s="76">
        <f t="shared" si="0"/>
        <v>5.1923076923076925</v>
      </c>
      <c r="H28" s="19">
        <v>88</v>
      </c>
      <c r="I28" s="76">
        <f t="shared" si="1"/>
        <v>5.4220579174368453</v>
      </c>
      <c r="J28" s="19">
        <v>8</v>
      </c>
      <c r="K28" s="76">
        <f t="shared" si="2"/>
        <v>0.30769230769230771</v>
      </c>
      <c r="L28" s="19">
        <v>7</v>
      </c>
      <c r="M28" s="76">
        <f t="shared" si="3"/>
        <v>0.43130006161429446</v>
      </c>
      <c r="N28" s="71">
        <f t="shared" si="4"/>
        <v>143</v>
      </c>
      <c r="O28" s="76">
        <f t="shared" si="5"/>
        <v>5.5</v>
      </c>
      <c r="P28" s="71">
        <f t="shared" si="6"/>
        <v>95</v>
      </c>
      <c r="Q28" s="76">
        <f t="shared" si="7"/>
        <v>5.8533579790511405</v>
      </c>
      <c r="R28" s="114">
        <f t="shared" si="8"/>
        <v>5.1923076923076925</v>
      </c>
      <c r="S28" s="115">
        <f t="shared" si="9"/>
        <v>5.4220579174368453</v>
      </c>
      <c r="T28" s="115">
        <f t="shared" si="10"/>
        <v>0.30769230769230771</v>
      </c>
      <c r="U28" s="115">
        <f t="shared" si="11"/>
        <v>0.43130006161429452</v>
      </c>
      <c r="V28" s="115">
        <f t="shared" si="12"/>
        <v>5.5</v>
      </c>
      <c r="W28" s="115">
        <f t="shared" si="13"/>
        <v>5.8533579790511396</v>
      </c>
      <c r="X28" s="125"/>
      <c r="Y28" s="125"/>
      <c r="Z28" s="125"/>
    </row>
    <row r="29" spans="1:26" ht="14.45" customHeight="1" x14ac:dyDescent="0.2">
      <c r="A29" s="98"/>
      <c r="B29" s="12">
        <v>21</v>
      </c>
      <c r="C29" s="108" t="s">
        <v>294</v>
      </c>
      <c r="D29" s="19">
        <v>938</v>
      </c>
      <c r="E29" s="19">
        <v>629</v>
      </c>
      <c r="F29" s="19">
        <v>55</v>
      </c>
      <c r="G29" s="76">
        <f t="shared" si="0"/>
        <v>5.863539445628998</v>
      </c>
      <c r="H29" s="19">
        <v>50</v>
      </c>
      <c r="I29" s="76">
        <f t="shared" si="1"/>
        <v>7.9491255961844196</v>
      </c>
      <c r="J29" s="19">
        <v>6</v>
      </c>
      <c r="K29" s="76">
        <f t="shared" si="2"/>
        <v>0.63965884861407252</v>
      </c>
      <c r="L29" s="19">
        <v>5</v>
      </c>
      <c r="M29" s="76">
        <f t="shared" si="3"/>
        <v>0.79491255961844187</v>
      </c>
      <c r="N29" s="71">
        <f t="shared" si="4"/>
        <v>61</v>
      </c>
      <c r="O29" s="76">
        <f t="shared" si="5"/>
        <v>6.5031982942430702</v>
      </c>
      <c r="P29" s="71">
        <f t="shared" si="6"/>
        <v>55</v>
      </c>
      <c r="Q29" s="76">
        <f t="shared" si="7"/>
        <v>8.7440381558028619</v>
      </c>
      <c r="R29" s="114">
        <f t="shared" si="8"/>
        <v>5.863539445628998</v>
      </c>
      <c r="S29" s="115">
        <f t="shared" si="9"/>
        <v>7.9491255961844196</v>
      </c>
      <c r="T29" s="115">
        <f t="shared" si="10"/>
        <v>0.63965884861407252</v>
      </c>
      <c r="U29" s="115">
        <f t="shared" si="11"/>
        <v>0.79491255961844198</v>
      </c>
      <c r="V29" s="115">
        <f t="shared" si="12"/>
        <v>6.5031982942430702</v>
      </c>
      <c r="W29" s="115">
        <f t="shared" si="13"/>
        <v>8.7440381558028619</v>
      </c>
      <c r="X29" s="125"/>
      <c r="Y29" s="125"/>
      <c r="Z29" s="125"/>
    </row>
    <row r="30" spans="1:26" ht="14.45" customHeight="1" x14ac:dyDescent="0.2">
      <c r="A30" s="98"/>
      <c r="B30" s="12">
        <v>22</v>
      </c>
      <c r="C30" s="108" t="s">
        <v>295</v>
      </c>
      <c r="D30" s="19">
        <v>1327</v>
      </c>
      <c r="E30" s="19">
        <v>817</v>
      </c>
      <c r="F30" s="19">
        <v>93</v>
      </c>
      <c r="G30" s="76">
        <f t="shared" si="0"/>
        <v>7.0082893745290127</v>
      </c>
      <c r="H30" s="19">
        <v>69</v>
      </c>
      <c r="I30" s="76">
        <f t="shared" si="1"/>
        <v>8.4455324357405139</v>
      </c>
      <c r="J30" s="19">
        <v>6</v>
      </c>
      <c r="K30" s="76">
        <f t="shared" si="2"/>
        <v>0.45214770158251694</v>
      </c>
      <c r="L30" s="19">
        <v>2</v>
      </c>
      <c r="M30" s="76">
        <f t="shared" si="3"/>
        <v>0.24479804161566704</v>
      </c>
      <c r="N30" s="71">
        <f t="shared" si="4"/>
        <v>99</v>
      </c>
      <c r="O30" s="76">
        <f t="shared" si="5"/>
        <v>7.4604370761115302</v>
      </c>
      <c r="P30" s="71">
        <f t="shared" si="6"/>
        <v>71</v>
      </c>
      <c r="Q30" s="76">
        <f t="shared" si="7"/>
        <v>8.6903304773561807</v>
      </c>
      <c r="R30" s="114">
        <f t="shared" si="8"/>
        <v>7.0082893745290127</v>
      </c>
      <c r="S30" s="115">
        <f t="shared" si="9"/>
        <v>8.4455324357405139</v>
      </c>
      <c r="T30" s="115">
        <f t="shared" si="10"/>
        <v>0.45214770158251694</v>
      </c>
      <c r="U30" s="115">
        <f t="shared" si="11"/>
        <v>0.24479804161566707</v>
      </c>
      <c r="V30" s="115">
        <f t="shared" si="12"/>
        <v>7.4604370761115302</v>
      </c>
      <c r="W30" s="115">
        <f t="shared" si="13"/>
        <v>8.6903304773561807</v>
      </c>
      <c r="X30" s="125"/>
      <c r="Y30" s="125"/>
      <c r="Z30" s="125"/>
    </row>
    <row r="31" spans="1:26" ht="14.45" customHeight="1" x14ac:dyDescent="0.2">
      <c r="A31" s="98"/>
      <c r="B31" s="12">
        <v>23</v>
      </c>
      <c r="C31" s="108" t="s">
        <v>296</v>
      </c>
      <c r="D31" s="19">
        <v>761</v>
      </c>
      <c r="E31" s="19">
        <v>487</v>
      </c>
      <c r="F31" s="19">
        <v>61</v>
      </c>
      <c r="G31" s="76">
        <f t="shared" si="0"/>
        <v>8.015768725361367</v>
      </c>
      <c r="H31" s="19">
        <v>35</v>
      </c>
      <c r="I31" s="76">
        <f t="shared" si="1"/>
        <v>7.1868583162217652</v>
      </c>
      <c r="J31" s="19">
        <v>1</v>
      </c>
      <c r="K31" s="76">
        <f t="shared" si="2"/>
        <v>0.13140604467805519</v>
      </c>
      <c r="L31" s="19">
        <v>2</v>
      </c>
      <c r="M31" s="76">
        <f t="shared" si="3"/>
        <v>0.41067761806981523</v>
      </c>
      <c r="N31" s="71">
        <f t="shared" si="4"/>
        <v>62</v>
      </c>
      <c r="O31" s="76">
        <f t="shared" si="5"/>
        <v>8.1471747700394204</v>
      </c>
      <c r="P31" s="71">
        <f t="shared" si="6"/>
        <v>37</v>
      </c>
      <c r="Q31" s="76">
        <f t="shared" si="7"/>
        <v>7.5975359342915816</v>
      </c>
      <c r="R31" s="114">
        <f t="shared" si="8"/>
        <v>8.015768725361367</v>
      </c>
      <c r="S31" s="115">
        <f t="shared" si="9"/>
        <v>7.1868583162217661</v>
      </c>
      <c r="T31" s="115">
        <f t="shared" si="10"/>
        <v>0.13140604467805519</v>
      </c>
      <c r="U31" s="115">
        <f t="shared" si="11"/>
        <v>0.41067761806981518</v>
      </c>
      <c r="V31" s="115">
        <f t="shared" si="12"/>
        <v>8.1471747700394221</v>
      </c>
      <c r="W31" s="115">
        <f t="shared" si="13"/>
        <v>7.5975359342915807</v>
      </c>
      <c r="X31" s="125"/>
      <c r="Y31" s="125"/>
      <c r="Z31" s="125"/>
    </row>
    <row r="32" spans="1:26" ht="14.45" customHeight="1" x14ac:dyDescent="0.2">
      <c r="A32" s="98"/>
      <c r="B32" s="12">
        <v>24</v>
      </c>
      <c r="C32" s="108" t="s">
        <v>297</v>
      </c>
      <c r="D32" s="19">
        <v>804</v>
      </c>
      <c r="E32" s="19">
        <v>557</v>
      </c>
      <c r="F32" s="19">
        <v>51</v>
      </c>
      <c r="G32" s="76">
        <f t="shared" si="0"/>
        <v>6.3432835820895521</v>
      </c>
      <c r="H32" s="19">
        <v>50</v>
      </c>
      <c r="I32" s="76">
        <f t="shared" si="1"/>
        <v>8.9766606822262123</v>
      </c>
      <c r="J32" s="19">
        <v>1</v>
      </c>
      <c r="K32" s="76">
        <f t="shared" si="2"/>
        <v>0.12437810945273632</v>
      </c>
      <c r="L32" s="19">
        <v>8</v>
      </c>
      <c r="M32" s="76">
        <f t="shared" si="3"/>
        <v>1.4362657091561939</v>
      </c>
      <c r="N32" s="71">
        <f t="shared" si="4"/>
        <v>52</v>
      </c>
      <c r="O32" s="76">
        <f t="shared" si="5"/>
        <v>6.467661691542288</v>
      </c>
      <c r="P32" s="71">
        <f t="shared" si="6"/>
        <v>58</v>
      </c>
      <c r="Q32" s="76">
        <f t="shared" si="7"/>
        <v>10.412926391382406</v>
      </c>
      <c r="R32" s="114">
        <f t="shared" si="8"/>
        <v>6.3432835820895521</v>
      </c>
      <c r="S32" s="115">
        <f t="shared" si="9"/>
        <v>8.9766606822262123</v>
      </c>
      <c r="T32" s="115">
        <f t="shared" si="10"/>
        <v>0.12437810945273632</v>
      </c>
      <c r="U32" s="115">
        <f t="shared" si="11"/>
        <v>1.4362657091561939</v>
      </c>
      <c r="V32" s="115">
        <f t="shared" si="12"/>
        <v>6.4676616915422889</v>
      </c>
      <c r="W32" s="115">
        <f t="shared" si="13"/>
        <v>10.412926391382406</v>
      </c>
      <c r="X32" s="125"/>
      <c r="Y32" s="125"/>
      <c r="Z32" s="125"/>
    </row>
    <row r="33" spans="1:26" ht="14.45" customHeight="1" x14ac:dyDescent="0.2">
      <c r="A33" s="98"/>
      <c r="B33" s="12">
        <v>25</v>
      </c>
      <c r="C33" s="108" t="s">
        <v>298</v>
      </c>
      <c r="D33" s="19">
        <v>1025</v>
      </c>
      <c r="E33" s="19">
        <v>659</v>
      </c>
      <c r="F33" s="19">
        <v>70</v>
      </c>
      <c r="G33" s="76">
        <f t="shared" si="0"/>
        <v>6.8292682926829276</v>
      </c>
      <c r="H33" s="19">
        <v>63</v>
      </c>
      <c r="I33" s="76">
        <f t="shared" si="1"/>
        <v>9.5599393019726868</v>
      </c>
      <c r="J33" s="19">
        <v>6</v>
      </c>
      <c r="K33" s="76">
        <f t="shared" si="2"/>
        <v>0.58536585365853655</v>
      </c>
      <c r="L33" s="19">
        <v>3</v>
      </c>
      <c r="M33" s="76">
        <f t="shared" si="3"/>
        <v>0.45523520485584218</v>
      </c>
      <c r="N33" s="71">
        <f t="shared" si="4"/>
        <v>76</v>
      </c>
      <c r="O33" s="76">
        <f t="shared" si="5"/>
        <v>7.4146341463414629</v>
      </c>
      <c r="P33" s="71">
        <f t="shared" si="6"/>
        <v>66</v>
      </c>
      <c r="Q33" s="76">
        <f t="shared" si="7"/>
        <v>10.015174506828528</v>
      </c>
      <c r="R33" s="114">
        <f t="shared" si="8"/>
        <v>6.8292682926829267</v>
      </c>
      <c r="S33" s="115">
        <f t="shared" si="9"/>
        <v>9.559939301972685</v>
      </c>
      <c r="T33" s="115">
        <f t="shared" si="10"/>
        <v>0.58536585365853655</v>
      </c>
      <c r="U33" s="115">
        <f t="shared" si="11"/>
        <v>0.45523520485584218</v>
      </c>
      <c r="V33" s="115">
        <f t="shared" si="12"/>
        <v>7.4146341463414638</v>
      </c>
      <c r="W33" s="115">
        <f t="shared" si="13"/>
        <v>10.015174506828528</v>
      </c>
      <c r="X33" s="125"/>
      <c r="Y33" s="125"/>
      <c r="Z33" s="125"/>
    </row>
    <row r="34" spans="1:26" ht="14.45" customHeight="1" x14ac:dyDescent="0.2">
      <c r="A34" s="98"/>
      <c r="B34" s="12">
        <v>26</v>
      </c>
      <c r="C34" s="108" t="s">
        <v>99</v>
      </c>
      <c r="D34" s="19">
        <v>2841</v>
      </c>
      <c r="E34" s="19">
        <v>1865</v>
      </c>
      <c r="F34" s="19">
        <v>186</v>
      </c>
      <c r="G34" s="76">
        <f t="shared" si="0"/>
        <v>6.5469904963041188</v>
      </c>
      <c r="H34" s="19">
        <v>101</v>
      </c>
      <c r="I34" s="76">
        <f t="shared" si="1"/>
        <v>5.4155495978552279</v>
      </c>
      <c r="J34" s="19">
        <v>11</v>
      </c>
      <c r="K34" s="76">
        <f t="shared" si="2"/>
        <v>0.38718760999648011</v>
      </c>
      <c r="L34" s="19">
        <v>7</v>
      </c>
      <c r="M34" s="76">
        <f t="shared" si="3"/>
        <v>0.37533512064343166</v>
      </c>
      <c r="N34" s="71">
        <f t="shared" si="4"/>
        <v>197</v>
      </c>
      <c r="O34" s="76">
        <f t="shared" si="5"/>
        <v>6.9341781063005978</v>
      </c>
      <c r="P34" s="71">
        <f t="shared" si="6"/>
        <v>108</v>
      </c>
      <c r="Q34" s="76">
        <f t="shared" si="7"/>
        <v>5.7908847184986598</v>
      </c>
      <c r="R34" s="114">
        <f t="shared" si="8"/>
        <v>6.5469904963041179</v>
      </c>
      <c r="S34" s="115">
        <f t="shared" si="9"/>
        <v>5.4155495978552279</v>
      </c>
      <c r="T34" s="115">
        <f t="shared" si="10"/>
        <v>0.38718760999648011</v>
      </c>
      <c r="U34" s="115">
        <f t="shared" si="11"/>
        <v>0.37533512064343161</v>
      </c>
      <c r="V34" s="115">
        <f t="shared" si="12"/>
        <v>6.9341781063005987</v>
      </c>
      <c r="W34" s="115">
        <f t="shared" si="13"/>
        <v>5.7908847184986598</v>
      </c>
    </row>
    <row r="35" spans="1:26" ht="14.45" customHeight="1" x14ac:dyDescent="0.2">
      <c r="A35" s="98"/>
      <c r="B35" s="12">
        <v>27</v>
      </c>
      <c r="C35" s="108" t="s">
        <v>100</v>
      </c>
      <c r="D35" s="19"/>
      <c r="E35" s="19"/>
      <c r="F35" s="19"/>
      <c r="G35" s="76"/>
      <c r="H35" s="19"/>
      <c r="I35" s="76"/>
      <c r="J35" s="19"/>
      <c r="K35" s="76"/>
      <c r="L35" s="19"/>
      <c r="M35" s="76"/>
      <c r="N35" s="71"/>
      <c r="O35" s="76"/>
      <c r="P35" s="71"/>
      <c r="Q35" s="76"/>
      <c r="R35" s="114"/>
      <c r="S35" s="115">
        <f t="shared" si="9"/>
        <v>0</v>
      </c>
      <c r="T35" s="115">
        <f t="shared" si="10"/>
        <v>0</v>
      </c>
      <c r="U35" s="115">
        <f t="shared" si="11"/>
        <v>0</v>
      </c>
      <c r="V35" s="115">
        <f t="shared" si="12"/>
        <v>0</v>
      </c>
      <c r="W35" s="115">
        <f t="shared" si="13"/>
        <v>0</v>
      </c>
      <c r="X35" s="125"/>
      <c r="Y35" s="125"/>
      <c r="Z35" s="125"/>
    </row>
    <row r="36" spans="1:26" ht="14.45" customHeight="1" x14ac:dyDescent="0.2">
      <c r="A36" s="98"/>
      <c r="B36" s="68"/>
      <c r="C36" s="109" t="s">
        <v>37</v>
      </c>
      <c r="D36" s="268">
        <f>SUM(D9:D35)</f>
        <v>33548</v>
      </c>
      <c r="E36" s="268">
        <f>SUM(E9:E35)</f>
        <v>24351</v>
      </c>
      <c r="F36" s="268">
        <f>SUM(F9:F35)</f>
        <v>2650</v>
      </c>
      <c r="G36" s="84">
        <f>IF(D36=0,0,F36/D36*100)</f>
        <v>7.8991296053415994</v>
      </c>
      <c r="H36" s="268">
        <f>SUM(H9:H35)</f>
        <v>1620</v>
      </c>
      <c r="I36" s="84">
        <f>IF(E36=0,"0",H36/E36*100)</f>
        <v>6.652704201059505</v>
      </c>
      <c r="J36" s="268">
        <f>SUM(J9:J35)</f>
        <v>220</v>
      </c>
      <c r="K36" s="84">
        <f>IF(D36=0,0,J36/D36*100)</f>
        <v>0.65577679742458561</v>
      </c>
      <c r="L36" s="268">
        <f>SUM(L9:L35)</f>
        <v>184</v>
      </c>
      <c r="M36" s="84">
        <f>IF(E36=0,"0",L36/E36*100)</f>
        <v>0.75561578579935118</v>
      </c>
      <c r="N36" s="268">
        <f>SUM(N9:N35)</f>
        <v>2870</v>
      </c>
      <c r="O36" s="84">
        <f>IF(D36=0,0,N36/D36*100)</f>
        <v>8.5549064027661856</v>
      </c>
      <c r="P36" s="268">
        <f>SUM(P9:P35)</f>
        <v>1804</v>
      </c>
      <c r="Q36" s="84">
        <f>IF(E36=0,"0",P36/E36*100)</f>
        <v>7.4083199868588565</v>
      </c>
      <c r="R36" s="114">
        <f>IF(D36=0,0,SUM(F36*100/D36))</f>
        <v>7.8991296053416002</v>
      </c>
      <c r="S36" s="115">
        <f t="shared" si="9"/>
        <v>6.652704201059505</v>
      </c>
      <c r="T36" s="115">
        <f t="shared" si="10"/>
        <v>0.65577679742458572</v>
      </c>
      <c r="U36" s="115">
        <f t="shared" si="11"/>
        <v>0.75561578579935118</v>
      </c>
      <c r="V36" s="115">
        <f t="shared" si="12"/>
        <v>8.5549064027661856</v>
      </c>
      <c r="W36" s="115">
        <f t="shared" si="13"/>
        <v>7.4083199868588556</v>
      </c>
    </row>
    <row r="37" spans="1:26" ht="12.95" customHeight="1" x14ac:dyDescent="0.2">
      <c r="B37" s="2"/>
      <c r="C37" s="2"/>
      <c r="D37" s="2"/>
      <c r="E37" s="2"/>
      <c r="F37" s="120">
        <v>1983</v>
      </c>
      <c r="G37" s="2"/>
      <c r="H37" s="2"/>
      <c r="I37" s="2"/>
      <c r="J37" s="120">
        <v>386</v>
      </c>
      <c r="K37" s="2"/>
      <c r="L37" s="2"/>
      <c r="M37" s="2"/>
      <c r="N37" s="2"/>
      <c r="O37" s="2"/>
      <c r="P37" s="2"/>
      <c r="Q37" s="2"/>
    </row>
    <row r="38" spans="1:26" ht="12.95" customHeight="1" x14ac:dyDescent="0.2">
      <c r="C38" s="22" t="s">
        <v>328</v>
      </c>
    </row>
    <row r="39" spans="1:26" ht="12.95" customHeight="1" x14ac:dyDescent="0.2">
      <c r="D39" s="426"/>
      <c r="E39" s="427"/>
      <c r="F39" s="427"/>
      <c r="G39" s="427"/>
      <c r="H39" s="427"/>
    </row>
  </sheetData>
  <mergeCells count="18">
    <mergeCell ref="P6:Q6"/>
    <mergeCell ref="D39:H39"/>
    <mergeCell ref="E6:E7"/>
    <mergeCell ref="F6:G6"/>
    <mergeCell ref="H6:I6"/>
    <mergeCell ref="J6:K6"/>
    <mergeCell ref="L6:M6"/>
    <mergeCell ref="N6:O6"/>
    <mergeCell ref="A2:Q2"/>
    <mergeCell ref="A3:Q3"/>
    <mergeCell ref="A4:Q4"/>
    <mergeCell ref="B5:B7"/>
    <mergeCell ref="C5:C7"/>
    <mergeCell ref="D5:E5"/>
    <mergeCell ref="F5:I5"/>
    <mergeCell ref="J5:M5"/>
    <mergeCell ref="N5:Q5"/>
    <mergeCell ref="D6:D7"/>
  </mergeCells>
  <pageMargins left="0.11811023622047245" right="0" top="0.74803149606299213" bottom="0.35433070866141736" header="0.31496062992125984" footer="0.31496062992125984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opLeftCell="B1" workbookViewId="0">
      <selection activeCell="H17" sqref="H17"/>
    </sheetView>
  </sheetViews>
  <sheetFormatPr defaultRowHeight="12.75" x14ac:dyDescent="0.2"/>
  <cols>
    <col min="1" max="1" width="2" hidden="1" customWidth="1"/>
    <col min="2" max="2" width="3.42578125" customWidth="1"/>
    <col min="3" max="3" width="24.140625" customWidth="1"/>
    <col min="4" max="17" width="8.7109375" customWidth="1"/>
    <col min="18" max="18" width="1.5703125" customWidth="1"/>
    <col min="19" max="19" width="2" customWidth="1"/>
    <col min="20" max="20" width="1.85546875" customWidth="1"/>
    <col min="21" max="22" width="9.140625" hidden="1" customWidth="1"/>
    <col min="23" max="23" width="2.5703125" customWidth="1"/>
    <col min="24" max="24" width="1.5703125" customWidth="1"/>
    <col min="25" max="25" width="9.140625" hidden="1" customWidth="1"/>
  </cols>
  <sheetData>
    <row r="1" spans="1:28" ht="14.45" customHeight="1" x14ac:dyDescent="0.2">
      <c r="B1" s="121"/>
      <c r="C1" s="121"/>
      <c r="P1" s="113" t="s">
        <v>338</v>
      </c>
    </row>
    <row r="2" spans="1:28" ht="14.45" customHeight="1" x14ac:dyDescent="0.25">
      <c r="A2" s="417" t="s">
        <v>334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115"/>
      <c r="S2" s="115"/>
      <c r="T2" s="115"/>
    </row>
    <row r="3" spans="1:28" ht="12.95" customHeight="1" x14ac:dyDescent="0.2">
      <c r="A3" s="424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115"/>
      <c r="S3" s="115"/>
      <c r="T3" s="115"/>
    </row>
    <row r="4" spans="1:28" ht="12.95" customHeight="1" x14ac:dyDescent="0.2">
      <c r="A4" s="344" t="s">
        <v>335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115"/>
      <c r="S4" s="115"/>
      <c r="T4" s="115"/>
    </row>
    <row r="5" spans="1:28" ht="58.9" customHeight="1" x14ac:dyDescent="0.2">
      <c r="A5" s="98"/>
      <c r="B5" s="334" t="s">
        <v>27</v>
      </c>
      <c r="C5" s="418" t="s">
        <v>73</v>
      </c>
      <c r="D5" s="334" t="s">
        <v>337</v>
      </c>
      <c r="E5" s="334"/>
      <c r="F5" s="334" t="s">
        <v>330</v>
      </c>
      <c r="G5" s="334"/>
      <c r="H5" s="334"/>
      <c r="I5" s="334"/>
      <c r="J5" s="334" t="s">
        <v>331</v>
      </c>
      <c r="K5" s="334"/>
      <c r="L5" s="334"/>
      <c r="M5" s="334"/>
      <c r="N5" s="334" t="s">
        <v>332</v>
      </c>
      <c r="O5" s="334"/>
      <c r="P5" s="334"/>
      <c r="Q5" s="334"/>
      <c r="R5" s="114"/>
      <c r="S5" s="115"/>
      <c r="T5" s="115"/>
    </row>
    <row r="6" spans="1:28" ht="18.2" customHeight="1" x14ac:dyDescent="0.2">
      <c r="A6" s="98"/>
      <c r="B6" s="334"/>
      <c r="C6" s="418"/>
      <c r="D6" s="337">
        <v>2019</v>
      </c>
      <c r="E6" s="337">
        <v>2020</v>
      </c>
      <c r="F6" s="337">
        <v>2019</v>
      </c>
      <c r="G6" s="337"/>
      <c r="H6" s="337">
        <v>2020</v>
      </c>
      <c r="I6" s="337"/>
      <c r="J6" s="337">
        <v>2019</v>
      </c>
      <c r="K6" s="337"/>
      <c r="L6" s="337">
        <v>2020</v>
      </c>
      <c r="M6" s="337"/>
      <c r="N6" s="337">
        <v>2019</v>
      </c>
      <c r="O6" s="337"/>
      <c r="P6" s="337">
        <v>2020</v>
      </c>
      <c r="Q6" s="337"/>
      <c r="R6" s="114"/>
      <c r="S6" s="115"/>
      <c r="T6" s="115"/>
    </row>
    <row r="7" spans="1:28" ht="25.7" customHeight="1" x14ac:dyDescent="0.2">
      <c r="A7" s="98"/>
      <c r="B7" s="334"/>
      <c r="C7" s="418"/>
      <c r="D7" s="337"/>
      <c r="E7" s="337"/>
      <c r="F7" s="13" t="s">
        <v>302</v>
      </c>
      <c r="G7" s="101" t="s">
        <v>303</v>
      </c>
      <c r="H7" s="13" t="s">
        <v>302</v>
      </c>
      <c r="I7" s="101" t="s">
        <v>303</v>
      </c>
      <c r="J7" s="101" t="s">
        <v>302</v>
      </c>
      <c r="K7" s="101" t="s">
        <v>303</v>
      </c>
      <c r="L7" s="101" t="s">
        <v>302</v>
      </c>
      <c r="M7" s="101" t="s">
        <v>303</v>
      </c>
      <c r="N7" s="13" t="s">
        <v>302</v>
      </c>
      <c r="O7" s="101" t="s">
        <v>303</v>
      </c>
      <c r="P7" s="13" t="s">
        <v>302</v>
      </c>
      <c r="Q7" s="101" t="s">
        <v>303</v>
      </c>
      <c r="R7" s="114"/>
      <c r="S7" s="115"/>
      <c r="T7" s="115"/>
    </row>
    <row r="8" spans="1:28" ht="12.2" customHeight="1" x14ac:dyDescent="0.2">
      <c r="A8" s="98"/>
      <c r="B8" s="111" t="s">
        <v>28</v>
      </c>
      <c r="C8" s="111" t="s">
        <v>30</v>
      </c>
      <c r="D8" s="111">
        <v>1</v>
      </c>
      <c r="E8" s="111">
        <v>2</v>
      </c>
      <c r="F8" s="111">
        <v>3</v>
      </c>
      <c r="G8" s="111">
        <v>4</v>
      </c>
      <c r="H8" s="111">
        <v>5</v>
      </c>
      <c r="I8" s="111">
        <v>6</v>
      </c>
      <c r="J8" s="111">
        <v>7</v>
      </c>
      <c r="K8" s="111">
        <v>8</v>
      </c>
      <c r="L8" s="111">
        <v>9</v>
      </c>
      <c r="M8" s="111">
        <v>10</v>
      </c>
      <c r="N8" s="111">
        <v>11</v>
      </c>
      <c r="O8" s="111">
        <v>12</v>
      </c>
      <c r="P8" s="111">
        <v>13</v>
      </c>
      <c r="Q8" s="111">
        <v>14</v>
      </c>
      <c r="R8" s="114"/>
      <c r="S8" s="115"/>
      <c r="T8" s="115"/>
    </row>
    <row r="9" spans="1:28" ht="12.2" customHeight="1" x14ac:dyDescent="0.2">
      <c r="A9" s="98"/>
      <c r="B9" s="12">
        <v>1</v>
      </c>
      <c r="C9" s="108" t="s">
        <v>74</v>
      </c>
      <c r="D9" s="19"/>
      <c r="E9" s="19"/>
      <c r="F9" s="19"/>
      <c r="G9" s="281"/>
      <c r="H9" s="19"/>
      <c r="I9" s="278"/>
      <c r="J9" s="19"/>
      <c r="K9" s="281"/>
      <c r="L9" s="19"/>
      <c r="M9" s="278"/>
      <c r="N9" s="71"/>
      <c r="O9" s="281"/>
      <c r="P9" s="71"/>
      <c r="Q9" s="278"/>
      <c r="R9" s="114"/>
      <c r="S9" s="115"/>
      <c r="T9" s="115"/>
      <c r="U9" s="115"/>
      <c r="V9" s="115"/>
      <c r="W9" s="115"/>
      <c r="X9" s="125"/>
      <c r="Y9" s="125"/>
      <c r="AB9" s="125"/>
    </row>
    <row r="10" spans="1:28" ht="12.2" customHeight="1" x14ac:dyDescent="0.2">
      <c r="A10" s="98"/>
      <c r="B10" s="12">
        <v>2</v>
      </c>
      <c r="C10" s="108" t="s">
        <v>275</v>
      </c>
      <c r="D10" s="126">
        <v>3719</v>
      </c>
      <c r="E10" s="126">
        <v>5844</v>
      </c>
      <c r="F10" s="126">
        <v>259</v>
      </c>
      <c r="G10" s="278">
        <f t="shared" ref="G10:G34" si="0">IF(D10=0,0,F10/D10*100)</f>
        <v>6.9642376983059959</v>
      </c>
      <c r="H10" s="126">
        <v>240</v>
      </c>
      <c r="I10" s="278">
        <f t="shared" ref="I10:I34" si="1">IF(E10=0,"0",H10/E10*100)</f>
        <v>4.1067761806981515</v>
      </c>
      <c r="J10" s="126">
        <v>17</v>
      </c>
      <c r="K10" s="278">
        <f t="shared" ref="K10:K34" si="2">IF(D10=0,0,J10/D10*100)</f>
        <v>0.45711212691583764</v>
      </c>
      <c r="L10" s="126">
        <v>38</v>
      </c>
      <c r="M10" s="278">
        <f t="shared" ref="M10:M34" si="3">IF(E10=0,"0",L10/E10*100)</f>
        <v>0.65023956194387411</v>
      </c>
      <c r="N10" s="71">
        <f t="shared" ref="N10:N34" si="4">F10+J10</f>
        <v>276</v>
      </c>
      <c r="O10" s="278">
        <f t="shared" ref="O10:O34" si="5">IF(D10=0,0,N10/D10*100)</f>
        <v>7.4213498252218333</v>
      </c>
      <c r="P10" s="71">
        <f t="shared" ref="P10:P34" si="6">L10+H10</f>
        <v>278</v>
      </c>
      <c r="Q10" s="278">
        <f t="shared" ref="Q10:Q34" si="7">IF(E10=0,"0",P10/E10*100)</f>
        <v>4.7570157426420261</v>
      </c>
      <c r="R10" s="114">
        <f t="shared" ref="R10:R36" si="8">IF(E10=0,0,SUM(H10*100/E10))</f>
        <v>4.1067761806981515</v>
      </c>
      <c r="S10" s="115">
        <f t="shared" ref="S10:S36" si="9">IF(E10=0,0,SUM(P10*100/E10))</f>
        <v>4.7570157426420261</v>
      </c>
      <c r="T10" s="115">
        <f t="shared" ref="T10:T36" si="10">IF(E10=0,0,SUM(L10*100/E10))</f>
        <v>0.65023956194387411</v>
      </c>
      <c r="U10" s="115">
        <f t="shared" ref="U10:U36" si="11">IF(D10=0,0,SUM(F10*100/D10))</f>
        <v>6.9642376983059959</v>
      </c>
      <c r="V10" s="115">
        <f t="shared" ref="V10:V36" si="12">IF(D10=0,0,SUM(J10*100/D10))</f>
        <v>0.45711212691583758</v>
      </c>
      <c r="W10" s="115">
        <f t="shared" ref="W10:W36" si="13">IF(D10=0,0,SUM(N10*100/D10))</f>
        <v>7.4213498252218342</v>
      </c>
      <c r="X10" s="125"/>
      <c r="Y10" s="125"/>
      <c r="AB10" s="125"/>
    </row>
    <row r="11" spans="1:28" ht="12.2" customHeight="1" x14ac:dyDescent="0.2">
      <c r="A11" s="98"/>
      <c r="B11" s="12">
        <v>3</v>
      </c>
      <c r="C11" s="108" t="s">
        <v>276</v>
      </c>
      <c r="D11" s="126">
        <v>2445</v>
      </c>
      <c r="E11" s="126">
        <v>12565</v>
      </c>
      <c r="F11" s="126">
        <v>217</v>
      </c>
      <c r="G11" s="278">
        <f t="shared" si="0"/>
        <v>8.8752556237218805</v>
      </c>
      <c r="H11" s="126">
        <v>208</v>
      </c>
      <c r="I11" s="278">
        <f t="shared" si="1"/>
        <v>1.6553919617986472</v>
      </c>
      <c r="J11" s="126">
        <v>6</v>
      </c>
      <c r="K11" s="278">
        <f t="shared" si="2"/>
        <v>0.245398773006135</v>
      </c>
      <c r="L11" s="126">
        <v>19</v>
      </c>
      <c r="M11" s="278">
        <f t="shared" si="3"/>
        <v>0.15121368881814565</v>
      </c>
      <c r="N11" s="71">
        <f t="shared" si="4"/>
        <v>223</v>
      </c>
      <c r="O11" s="278">
        <f t="shared" si="5"/>
        <v>9.1206543967280158</v>
      </c>
      <c r="P11" s="71">
        <f t="shared" si="6"/>
        <v>227</v>
      </c>
      <c r="Q11" s="278">
        <f t="shared" si="7"/>
        <v>1.8066056506167927</v>
      </c>
      <c r="R11" s="114">
        <f t="shared" si="8"/>
        <v>1.655391961798647</v>
      </c>
      <c r="S11" s="115">
        <f t="shared" si="9"/>
        <v>1.8066056506167927</v>
      </c>
      <c r="T11" s="115">
        <f t="shared" si="10"/>
        <v>0.15121368881814565</v>
      </c>
      <c r="U11" s="115">
        <f t="shared" si="11"/>
        <v>8.8752556237218823</v>
      </c>
      <c r="V11" s="115">
        <f t="shared" si="12"/>
        <v>0.24539877300613497</v>
      </c>
      <c r="W11" s="115">
        <f t="shared" si="13"/>
        <v>9.1206543967280158</v>
      </c>
      <c r="X11" s="125"/>
      <c r="Y11" s="125"/>
      <c r="AB11" s="125"/>
    </row>
    <row r="12" spans="1:28" ht="12.2" customHeight="1" x14ac:dyDescent="0.2">
      <c r="A12" s="98"/>
      <c r="B12" s="12">
        <v>4</v>
      </c>
      <c r="C12" s="108" t="s">
        <v>277</v>
      </c>
      <c r="D12" s="126">
        <v>7914</v>
      </c>
      <c r="E12" s="126">
        <v>11023</v>
      </c>
      <c r="F12" s="126">
        <v>796</v>
      </c>
      <c r="G12" s="278">
        <f t="shared" si="0"/>
        <v>10.058124842052059</v>
      </c>
      <c r="H12" s="126">
        <v>701</v>
      </c>
      <c r="I12" s="278">
        <f t="shared" si="1"/>
        <v>6.3594302821373487</v>
      </c>
      <c r="J12" s="126">
        <v>50</v>
      </c>
      <c r="K12" s="278">
        <f t="shared" si="2"/>
        <v>0.63179176143543092</v>
      </c>
      <c r="L12" s="126">
        <v>64</v>
      </c>
      <c r="M12" s="278">
        <f t="shared" si="3"/>
        <v>0.58060419123650542</v>
      </c>
      <c r="N12" s="71">
        <f t="shared" si="4"/>
        <v>846</v>
      </c>
      <c r="O12" s="278">
        <f t="shared" si="5"/>
        <v>10.68991660348749</v>
      </c>
      <c r="P12" s="71">
        <f t="shared" si="6"/>
        <v>765</v>
      </c>
      <c r="Q12" s="278">
        <f t="shared" si="7"/>
        <v>6.9400344733738546</v>
      </c>
      <c r="R12" s="114">
        <f t="shared" si="8"/>
        <v>6.3594302821373496</v>
      </c>
      <c r="S12" s="115">
        <f t="shared" si="9"/>
        <v>6.9400344733738546</v>
      </c>
      <c r="T12" s="115">
        <f t="shared" si="10"/>
        <v>0.58060419123650553</v>
      </c>
      <c r="U12" s="115">
        <f t="shared" si="11"/>
        <v>10.058124842052059</v>
      </c>
      <c r="V12" s="115">
        <f t="shared" si="12"/>
        <v>0.63179176143543092</v>
      </c>
      <c r="W12" s="115">
        <f t="shared" si="13"/>
        <v>10.689916603487491</v>
      </c>
      <c r="X12" s="125"/>
      <c r="Y12" s="125"/>
      <c r="AB12" s="125"/>
    </row>
    <row r="13" spans="1:28" ht="12.2" customHeight="1" x14ac:dyDescent="0.2">
      <c r="A13" s="98"/>
      <c r="B13" s="12">
        <v>5</v>
      </c>
      <c r="C13" s="108" t="s">
        <v>278</v>
      </c>
      <c r="D13" s="126">
        <v>12382</v>
      </c>
      <c r="E13" s="126">
        <v>8713</v>
      </c>
      <c r="F13" s="126">
        <v>291</v>
      </c>
      <c r="G13" s="278">
        <f t="shared" si="0"/>
        <v>2.3501857535131641</v>
      </c>
      <c r="H13" s="126">
        <v>403</v>
      </c>
      <c r="I13" s="278">
        <f t="shared" si="1"/>
        <v>4.6252725812005044</v>
      </c>
      <c r="J13" s="126">
        <v>71</v>
      </c>
      <c r="K13" s="278">
        <f t="shared" si="2"/>
        <v>0.57341301889840091</v>
      </c>
      <c r="L13" s="126">
        <v>95</v>
      </c>
      <c r="M13" s="278">
        <f t="shared" si="3"/>
        <v>1.0903248020199703</v>
      </c>
      <c r="N13" s="71">
        <f t="shared" si="4"/>
        <v>362</v>
      </c>
      <c r="O13" s="278">
        <f t="shared" si="5"/>
        <v>2.9235987724115651</v>
      </c>
      <c r="P13" s="71">
        <f t="shared" si="6"/>
        <v>498</v>
      </c>
      <c r="Q13" s="278">
        <f t="shared" si="7"/>
        <v>5.7155973832204747</v>
      </c>
      <c r="R13" s="114">
        <f t="shared" si="8"/>
        <v>4.6252725812005053</v>
      </c>
      <c r="S13" s="115">
        <f t="shared" si="9"/>
        <v>5.7155973832204747</v>
      </c>
      <c r="T13" s="115">
        <f t="shared" si="10"/>
        <v>1.0903248020199701</v>
      </c>
      <c r="U13" s="115">
        <f t="shared" si="11"/>
        <v>2.3501857535131641</v>
      </c>
      <c r="V13" s="115">
        <f t="shared" si="12"/>
        <v>0.57341301889840091</v>
      </c>
      <c r="W13" s="115">
        <f t="shared" si="13"/>
        <v>2.9235987724115651</v>
      </c>
      <c r="X13" s="125"/>
      <c r="Y13" s="125"/>
      <c r="AB13" s="125"/>
    </row>
    <row r="14" spans="1:28" ht="12.2" customHeight="1" x14ac:dyDescent="0.2">
      <c r="A14" s="98"/>
      <c r="B14" s="12">
        <v>6</v>
      </c>
      <c r="C14" s="108" t="s">
        <v>279</v>
      </c>
      <c r="D14" s="126">
        <v>3876</v>
      </c>
      <c r="E14" s="126">
        <v>11847</v>
      </c>
      <c r="F14" s="126">
        <v>327</v>
      </c>
      <c r="G14" s="278">
        <f t="shared" si="0"/>
        <v>8.4365325077399387</v>
      </c>
      <c r="H14" s="126">
        <v>281</v>
      </c>
      <c r="I14" s="278">
        <f t="shared" si="1"/>
        <v>2.3719085000422049</v>
      </c>
      <c r="J14" s="126">
        <v>22</v>
      </c>
      <c r="K14" s="278">
        <f t="shared" si="2"/>
        <v>0.56759545923632615</v>
      </c>
      <c r="L14" s="126">
        <v>26</v>
      </c>
      <c r="M14" s="278">
        <f t="shared" si="3"/>
        <v>0.2194648434202752</v>
      </c>
      <c r="N14" s="71">
        <f t="shared" si="4"/>
        <v>349</v>
      </c>
      <c r="O14" s="278">
        <f t="shared" si="5"/>
        <v>9.0041279669762631</v>
      </c>
      <c r="P14" s="71">
        <f t="shared" si="6"/>
        <v>307</v>
      </c>
      <c r="Q14" s="278">
        <f t="shared" si="7"/>
        <v>2.5913733434624797</v>
      </c>
      <c r="R14" s="114">
        <f t="shared" si="8"/>
        <v>2.3719085000422049</v>
      </c>
      <c r="S14" s="115">
        <f t="shared" si="9"/>
        <v>2.5913733434624802</v>
      </c>
      <c r="T14" s="115">
        <f t="shared" si="10"/>
        <v>0.21946484342027517</v>
      </c>
      <c r="U14" s="115">
        <f t="shared" si="11"/>
        <v>8.4365325077399387</v>
      </c>
      <c r="V14" s="115">
        <f t="shared" si="12"/>
        <v>0.56759545923632615</v>
      </c>
      <c r="W14" s="115">
        <f t="shared" si="13"/>
        <v>9.0041279669762648</v>
      </c>
    </row>
    <row r="15" spans="1:28" ht="12.2" customHeight="1" x14ac:dyDescent="0.2">
      <c r="A15" s="98"/>
      <c r="B15" s="12">
        <v>7</v>
      </c>
      <c r="C15" s="108" t="s">
        <v>280</v>
      </c>
      <c r="D15" s="126">
        <v>1482</v>
      </c>
      <c r="E15" s="126">
        <v>2332</v>
      </c>
      <c r="F15" s="126">
        <v>172</v>
      </c>
      <c r="G15" s="278">
        <f t="shared" si="0"/>
        <v>11.605937921727396</v>
      </c>
      <c r="H15" s="126">
        <v>153</v>
      </c>
      <c r="I15" s="278">
        <f t="shared" si="1"/>
        <v>6.5608919382504292</v>
      </c>
      <c r="J15" s="126">
        <v>10</v>
      </c>
      <c r="K15" s="278">
        <f t="shared" si="2"/>
        <v>0.67476383265856954</v>
      </c>
      <c r="L15" s="126">
        <v>13</v>
      </c>
      <c r="M15" s="278">
        <f t="shared" si="3"/>
        <v>0.55746140651801035</v>
      </c>
      <c r="N15" s="71">
        <f t="shared" si="4"/>
        <v>182</v>
      </c>
      <c r="O15" s="278">
        <f t="shared" si="5"/>
        <v>12.280701754385964</v>
      </c>
      <c r="P15" s="71">
        <f t="shared" si="6"/>
        <v>166</v>
      </c>
      <c r="Q15" s="278">
        <f t="shared" si="7"/>
        <v>7.1183533447684395</v>
      </c>
      <c r="R15" s="114">
        <f t="shared" si="8"/>
        <v>6.5608919382504292</v>
      </c>
      <c r="S15" s="115">
        <f t="shared" si="9"/>
        <v>7.1183533447684395</v>
      </c>
      <c r="T15" s="115">
        <f t="shared" si="10"/>
        <v>0.55746140651801024</v>
      </c>
      <c r="U15" s="115">
        <f t="shared" si="11"/>
        <v>11.605937921727396</v>
      </c>
      <c r="V15" s="115">
        <f t="shared" si="12"/>
        <v>0.67476383265856954</v>
      </c>
      <c r="W15" s="115">
        <f t="shared" si="13"/>
        <v>12.280701754385966</v>
      </c>
      <c r="X15" s="125"/>
      <c r="Y15" s="125"/>
      <c r="AB15" s="125"/>
    </row>
    <row r="16" spans="1:28" ht="12.2" customHeight="1" x14ac:dyDescent="0.2">
      <c r="A16" s="98"/>
      <c r="B16" s="12">
        <v>8</v>
      </c>
      <c r="C16" s="108" t="s">
        <v>281</v>
      </c>
      <c r="D16" s="126">
        <v>5049</v>
      </c>
      <c r="E16" s="126">
        <v>7430</v>
      </c>
      <c r="F16" s="126">
        <v>351</v>
      </c>
      <c r="G16" s="278">
        <f t="shared" si="0"/>
        <v>6.9518716577540109</v>
      </c>
      <c r="H16" s="126">
        <v>420</v>
      </c>
      <c r="I16" s="278">
        <f t="shared" si="1"/>
        <v>5.652759084791386</v>
      </c>
      <c r="J16" s="126">
        <v>44</v>
      </c>
      <c r="K16" s="278">
        <f t="shared" si="2"/>
        <v>0.8714596949891068</v>
      </c>
      <c r="L16" s="126">
        <v>69</v>
      </c>
      <c r="M16" s="278">
        <f t="shared" si="3"/>
        <v>0.92866756393001348</v>
      </c>
      <c r="N16" s="71">
        <f t="shared" si="4"/>
        <v>395</v>
      </c>
      <c r="O16" s="278">
        <f t="shared" si="5"/>
        <v>7.8233313527431179</v>
      </c>
      <c r="P16" s="71">
        <f t="shared" si="6"/>
        <v>489</v>
      </c>
      <c r="Q16" s="278">
        <f t="shared" si="7"/>
        <v>6.5814266487214006</v>
      </c>
      <c r="R16" s="114">
        <f t="shared" si="8"/>
        <v>5.652759084791386</v>
      </c>
      <c r="S16" s="115">
        <f t="shared" si="9"/>
        <v>6.5814266487213997</v>
      </c>
      <c r="T16" s="115">
        <f t="shared" si="10"/>
        <v>0.92866756393001348</v>
      </c>
      <c r="U16" s="115">
        <f t="shared" si="11"/>
        <v>6.9518716577540109</v>
      </c>
      <c r="V16" s="115">
        <f t="shared" si="12"/>
        <v>0.8714596949891068</v>
      </c>
      <c r="W16" s="115">
        <f t="shared" si="13"/>
        <v>7.8233313527431179</v>
      </c>
      <c r="X16" s="125"/>
      <c r="Y16" s="125"/>
      <c r="AB16" s="125"/>
    </row>
    <row r="17" spans="1:28" ht="12.2" customHeight="1" x14ac:dyDescent="0.2">
      <c r="A17" s="98"/>
      <c r="B17" s="12">
        <v>9</v>
      </c>
      <c r="C17" s="108" t="s">
        <v>282</v>
      </c>
      <c r="D17" s="126">
        <v>2115</v>
      </c>
      <c r="E17" s="126">
        <v>2663</v>
      </c>
      <c r="F17" s="126">
        <v>264</v>
      </c>
      <c r="G17" s="278">
        <f t="shared" si="0"/>
        <v>12.4822695035461</v>
      </c>
      <c r="H17" s="126">
        <v>199</v>
      </c>
      <c r="I17" s="278">
        <f t="shared" si="1"/>
        <v>7.4727750657153589</v>
      </c>
      <c r="J17" s="126">
        <v>17</v>
      </c>
      <c r="K17" s="278">
        <f t="shared" si="2"/>
        <v>0.80378250591016542</v>
      </c>
      <c r="L17" s="126">
        <v>36</v>
      </c>
      <c r="M17" s="278">
        <f t="shared" si="3"/>
        <v>1.3518588058580547</v>
      </c>
      <c r="N17" s="71">
        <f t="shared" si="4"/>
        <v>281</v>
      </c>
      <c r="O17" s="278">
        <f t="shared" si="5"/>
        <v>13.286052009456265</v>
      </c>
      <c r="P17" s="71">
        <f t="shared" si="6"/>
        <v>235</v>
      </c>
      <c r="Q17" s="278">
        <f t="shared" si="7"/>
        <v>8.8246338715734129</v>
      </c>
      <c r="R17" s="114">
        <f t="shared" si="8"/>
        <v>7.4727750657153589</v>
      </c>
      <c r="S17" s="115">
        <f t="shared" si="9"/>
        <v>8.8246338715734129</v>
      </c>
      <c r="T17" s="115">
        <f t="shared" si="10"/>
        <v>1.3518588058580547</v>
      </c>
      <c r="U17" s="115">
        <f t="shared" si="11"/>
        <v>12.4822695035461</v>
      </c>
      <c r="V17" s="115">
        <f t="shared" si="12"/>
        <v>0.80378250591016553</v>
      </c>
      <c r="W17" s="115">
        <f t="shared" si="13"/>
        <v>13.286052009456265</v>
      </c>
      <c r="X17" s="125"/>
      <c r="Y17" s="125"/>
      <c r="AB17" s="125"/>
    </row>
    <row r="18" spans="1:28" ht="12.2" customHeight="1" x14ac:dyDescent="0.2">
      <c r="A18" s="98"/>
      <c r="B18" s="12">
        <v>10</v>
      </c>
      <c r="C18" s="108" t="s">
        <v>283</v>
      </c>
      <c r="D18" s="126">
        <v>4208</v>
      </c>
      <c r="E18" s="126">
        <v>5621</v>
      </c>
      <c r="F18" s="126">
        <v>336</v>
      </c>
      <c r="G18" s="278">
        <f t="shared" si="0"/>
        <v>7.9847908745247151</v>
      </c>
      <c r="H18" s="126">
        <v>384</v>
      </c>
      <c r="I18" s="278">
        <f t="shared" si="1"/>
        <v>6.8315246397438179</v>
      </c>
      <c r="J18" s="126">
        <v>28</v>
      </c>
      <c r="K18" s="278">
        <f t="shared" si="2"/>
        <v>0.66539923954372615</v>
      </c>
      <c r="L18" s="126">
        <v>42</v>
      </c>
      <c r="M18" s="278">
        <f t="shared" si="3"/>
        <v>0.74719800747198006</v>
      </c>
      <c r="N18" s="71">
        <f t="shared" si="4"/>
        <v>364</v>
      </c>
      <c r="O18" s="278">
        <f t="shared" si="5"/>
        <v>8.6501901140684421</v>
      </c>
      <c r="P18" s="71">
        <f t="shared" si="6"/>
        <v>426</v>
      </c>
      <c r="Q18" s="278">
        <f t="shared" si="7"/>
        <v>7.5787226472157982</v>
      </c>
      <c r="R18" s="114">
        <f t="shared" si="8"/>
        <v>6.8315246397438179</v>
      </c>
      <c r="S18" s="115">
        <f t="shared" si="9"/>
        <v>7.5787226472157982</v>
      </c>
      <c r="T18" s="115">
        <f t="shared" si="10"/>
        <v>0.74719800747198006</v>
      </c>
      <c r="U18" s="115">
        <f t="shared" si="11"/>
        <v>7.9847908745247151</v>
      </c>
      <c r="V18" s="115">
        <f t="shared" si="12"/>
        <v>0.66539923954372626</v>
      </c>
      <c r="W18" s="115">
        <f t="shared" si="13"/>
        <v>8.6501901140684403</v>
      </c>
      <c r="X18" s="125"/>
      <c r="Y18" s="125"/>
      <c r="AB18" s="125"/>
    </row>
    <row r="19" spans="1:28" ht="12.2" customHeight="1" x14ac:dyDescent="0.2">
      <c r="A19" s="98"/>
      <c r="B19" s="12">
        <v>11</v>
      </c>
      <c r="C19" s="108" t="s">
        <v>284</v>
      </c>
      <c r="D19" s="126">
        <v>2502</v>
      </c>
      <c r="E19" s="126">
        <v>3698</v>
      </c>
      <c r="F19" s="126">
        <v>224</v>
      </c>
      <c r="G19" s="278">
        <f t="shared" si="0"/>
        <v>8.9528377298161477</v>
      </c>
      <c r="H19" s="126">
        <v>230</v>
      </c>
      <c r="I19" s="278">
        <f t="shared" si="1"/>
        <v>6.2195781503515413</v>
      </c>
      <c r="J19" s="126">
        <v>17</v>
      </c>
      <c r="K19" s="278">
        <f t="shared" si="2"/>
        <v>0.67945643485211826</v>
      </c>
      <c r="L19" s="126">
        <v>41</v>
      </c>
      <c r="M19" s="278">
        <f t="shared" si="3"/>
        <v>1.1087074094104923</v>
      </c>
      <c r="N19" s="71">
        <f t="shared" si="4"/>
        <v>241</v>
      </c>
      <c r="O19" s="278">
        <f t="shared" si="5"/>
        <v>9.6322941646682647</v>
      </c>
      <c r="P19" s="71">
        <f t="shared" si="6"/>
        <v>271</v>
      </c>
      <c r="Q19" s="278">
        <f t="shared" si="7"/>
        <v>7.3282855597620333</v>
      </c>
      <c r="R19" s="114">
        <f t="shared" si="8"/>
        <v>6.2195781503515413</v>
      </c>
      <c r="S19" s="115">
        <f t="shared" si="9"/>
        <v>7.3282855597620333</v>
      </c>
      <c r="T19" s="115">
        <f t="shared" si="10"/>
        <v>1.1087074094104921</v>
      </c>
      <c r="U19" s="115">
        <f t="shared" si="11"/>
        <v>8.9528377298161477</v>
      </c>
      <c r="V19" s="115">
        <f t="shared" si="12"/>
        <v>0.67945643485211826</v>
      </c>
      <c r="W19" s="115">
        <f t="shared" si="13"/>
        <v>9.6322941646682647</v>
      </c>
      <c r="X19" s="125"/>
      <c r="Y19" s="125"/>
      <c r="AB19" s="125"/>
    </row>
    <row r="20" spans="1:28" ht="12.2" customHeight="1" x14ac:dyDescent="0.2">
      <c r="A20" s="98"/>
      <c r="B20" s="12">
        <v>12</v>
      </c>
      <c r="C20" s="108" t="s">
        <v>285</v>
      </c>
      <c r="D20" s="126">
        <v>4182</v>
      </c>
      <c r="E20" s="126">
        <v>3043</v>
      </c>
      <c r="F20" s="126">
        <v>178</v>
      </c>
      <c r="G20" s="278">
        <f t="shared" si="0"/>
        <v>4.2563366810138694</v>
      </c>
      <c r="H20" s="126">
        <v>160</v>
      </c>
      <c r="I20" s="278">
        <f t="shared" si="1"/>
        <v>5.2579691094314818</v>
      </c>
      <c r="J20" s="126">
        <v>27</v>
      </c>
      <c r="K20" s="278">
        <f t="shared" si="2"/>
        <v>0.64562410329985653</v>
      </c>
      <c r="L20" s="126">
        <v>42</v>
      </c>
      <c r="M20" s="278">
        <f t="shared" si="3"/>
        <v>1.3802168912257642</v>
      </c>
      <c r="N20" s="71">
        <f t="shared" si="4"/>
        <v>205</v>
      </c>
      <c r="O20" s="278">
        <f t="shared" si="5"/>
        <v>4.9019607843137258</v>
      </c>
      <c r="P20" s="71">
        <f t="shared" si="6"/>
        <v>202</v>
      </c>
      <c r="Q20" s="278">
        <f t="shared" si="7"/>
        <v>6.6381860006572468</v>
      </c>
      <c r="R20" s="114">
        <f t="shared" si="8"/>
        <v>5.2579691094314818</v>
      </c>
      <c r="S20" s="115">
        <f t="shared" si="9"/>
        <v>6.638186000657246</v>
      </c>
      <c r="T20" s="115">
        <f t="shared" si="10"/>
        <v>1.380216891225764</v>
      </c>
      <c r="U20" s="115">
        <f t="shared" si="11"/>
        <v>4.2563366810138685</v>
      </c>
      <c r="V20" s="115">
        <f t="shared" si="12"/>
        <v>0.64562410329985653</v>
      </c>
      <c r="W20" s="115">
        <f t="shared" si="13"/>
        <v>4.9019607843137258</v>
      </c>
      <c r="X20" s="125"/>
      <c r="Y20" s="125"/>
      <c r="AB20" s="125"/>
    </row>
    <row r="21" spans="1:28" ht="12.2" customHeight="1" x14ac:dyDescent="0.2">
      <c r="A21" s="98"/>
      <c r="B21" s="12">
        <v>13</v>
      </c>
      <c r="C21" s="108" t="s">
        <v>286</v>
      </c>
      <c r="D21" s="126">
        <v>4638</v>
      </c>
      <c r="E21" s="126">
        <v>7664</v>
      </c>
      <c r="F21" s="126">
        <v>460</v>
      </c>
      <c r="G21" s="278">
        <f t="shared" si="0"/>
        <v>9.9180681328158684</v>
      </c>
      <c r="H21" s="126">
        <v>440</v>
      </c>
      <c r="I21" s="278">
        <f t="shared" si="1"/>
        <v>5.7411273486430066</v>
      </c>
      <c r="J21" s="126">
        <v>32</v>
      </c>
      <c r="K21" s="278">
        <f t="shared" si="2"/>
        <v>0.68995256576110398</v>
      </c>
      <c r="L21" s="126">
        <v>79</v>
      </c>
      <c r="M21" s="278">
        <f t="shared" si="3"/>
        <v>1.0307933194154488</v>
      </c>
      <c r="N21" s="71">
        <f t="shared" si="4"/>
        <v>492</v>
      </c>
      <c r="O21" s="278">
        <f t="shared" si="5"/>
        <v>10.608020698576972</v>
      </c>
      <c r="P21" s="71">
        <f t="shared" si="6"/>
        <v>519</v>
      </c>
      <c r="Q21" s="278">
        <f t="shared" si="7"/>
        <v>6.7719206680584554</v>
      </c>
      <c r="R21" s="114">
        <f t="shared" si="8"/>
        <v>5.7411273486430066</v>
      </c>
      <c r="S21" s="115">
        <f t="shared" si="9"/>
        <v>6.7719206680584554</v>
      </c>
      <c r="T21" s="115">
        <f t="shared" si="10"/>
        <v>1.0307933194154488</v>
      </c>
      <c r="U21" s="115">
        <f t="shared" si="11"/>
        <v>9.9180681328158684</v>
      </c>
      <c r="V21" s="115">
        <f t="shared" si="12"/>
        <v>0.68995256576110398</v>
      </c>
      <c r="W21" s="115">
        <f t="shared" si="13"/>
        <v>10.608020698576972</v>
      </c>
      <c r="X21" s="125"/>
      <c r="Y21" s="125"/>
      <c r="AB21" s="125"/>
    </row>
    <row r="22" spans="1:28" ht="12.2" customHeight="1" x14ac:dyDescent="0.2">
      <c r="A22" s="98"/>
      <c r="B22" s="12">
        <v>14</v>
      </c>
      <c r="C22" s="108" t="s">
        <v>287</v>
      </c>
      <c r="D22" s="126">
        <v>3424</v>
      </c>
      <c r="E22" s="126">
        <v>4641</v>
      </c>
      <c r="F22" s="126">
        <v>349</v>
      </c>
      <c r="G22" s="278">
        <f t="shared" si="0"/>
        <v>10.192757009345794</v>
      </c>
      <c r="H22" s="126">
        <v>404</v>
      </c>
      <c r="I22" s="278">
        <f t="shared" si="1"/>
        <v>8.7050204697263514</v>
      </c>
      <c r="J22" s="126">
        <v>40</v>
      </c>
      <c r="K22" s="278">
        <f t="shared" si="2"/>
        <v>1.1682242990654206</v>
      </c>
      <c r="L22" s="126">
        <v>101</v>
      </c>
      <c r="M22" s="278">
        <f t="shared" si="3"/>
        <v>2.1762551174315878</v>
      </c>
      <c r="N22" s="71">
        <f t="shared" si="4"/>
        <v>389</v>
      </c>
      <c r="O22" s="278">
        <f t="shared" si="5"/>
        <v>11.360981308411215</v>
      </c>
      <c r="P22" s="71">
        <f t="shared" si="6"/>
        <v>505</v>
      </c>
      <c r="Q22" s="278">
        <f t="shared" si="7"/>
        <v>10.881275587157941</v>
      </c>
      <c r="R22" s="114">
        <f t="shared" si="8"/>
        <v>8.7050204697263514</v>
      </c>
      <c r="S22" s="115">
        <f t="shared" si="9"/>
        <v>10.881275587157941</v>
      </c>
      <c r="T22" s="115">
        <f t="shared" si="10"/>
        <v>2.1762551174315878</v>
      </c>
      <c r="U22" s="115">
        <f t="shared" si="11"/>
        <v>10.192757009345794</v>
      </c>
      <c r="V22" s="115">
        <f t="shared" si="12"/>
        <v>1.1682242990654206</v>
      </c>
      <c r="W22" s="115">
        <f t="shared" si="13"/>
        <v>11.360981308411215</v>
      </c>
      <c r="X22" s="125"/>
      <c r="Y22" s="125"/>
      <c r="AB22" s="125"/>
    </row>
    <row r="23" spans="1:28" ht="12.2" customHeight="1" x14ac:dyDescent="0.2">
      <c r="A23" s="98"/>
      <c r="B23" s="12">
        <v>15</v>
      </c>
      <c r="C23" s="108" t="s">
        <v>288</v>
      </c>
      <c r="D23" s="126">
        <v>5141</v>
      </c>
      <c r="E23" s="126">
        <v>10064</v>
      </c>
      <c r="F23" s="126">
        <v>595</v>
      </c>
      <c r="G23" s="278">
        <f t="shared" si="0"/>
        <v>11.573623808597549</v>
      </c>
      <c r="H23" s="126">
        <v>806</v>
      </c>
      <c r="I23" s="278">
        <f t="shared" si="1"/>
        <v>8.0087440381558039</v>
      </c>
      <c r="J23" s="126">
        <v>67</v>
      </c>
      <c r="K23" s="278">
        <f t="shared" si="2"/>
        <v>1.3032483952538416</v>
      </c>
      <c r="L23" s="126">
        <v>158</v>
      </c>
      <c r="M23" s="278">
        <f t="shared" si="3"/>
        <v>1.5699523052464228</v>
      </c>
      <c r="N23" s="71">
        <f t="shared" si="4"/>
        <v>662</v>
      </c>
      <c r="O23" s="278">
        <f t="shared" si="5"/>
        <v>12.876872203851391</v>
      </c>
      <c r="P23" s="71">
        <f t="shared" si="6"/>
        <v>964</v>
      </c>
      <c r="Q23" s="278">
        <f t="shared" si="7"/>
        <v>9.5786963434022248</v>
      </c>
      <c r="R23" s="114">
        <f t="shared" si="8"/>
        <v>8.0087440381558022</v>
      </c>
      <c r="S23" s="115">
        <f t="shared" si="9"/>
        <v>9.5786963434022265</v>
      </c>
      <c r="T23" s="115">
        <f t="shared" si="10"/>
        <v>1.5699523052464228</v>
      </c>
      <c r="U23" s="115">
        <f t="shared" si="11"/>
        <v>11.573623808597549</v>
      </c>
      <c r="V23" s="115">
        <f t="shared" si="12"/>
        <v>1.3032483952538416</v>
      </c>
      <c r="W23" s="115">
        <f t="shared" si="13"/>
        <v>12.876872203851391</v>
      </c>
      <c r="X23" s="125"/>
      <c r="Y23" s="125"/>
      <c r="AB23" s="125"/>
    </row>
    <row r="24" spans="1:28" ht="12.2" customHeight="1" x14ac:dyDescent="0.2">
      <c r="A24" s="98"/>
      <c r="B24" s="12">
        <v>16</v>
      </c>
      <c r="C24" s="108" t="s">
        <v>289</v>
      </c>
      <c r="D24" s="126">
        <v>3939</v>
      </c>
      <c r="E24" s="126">
        <v>5441</v>
      </c>
      <c r="F24" s="126">
        <v>310</v>
      </c>
      <c r="G24" s="278">
        <f t="shared" si="0"/>
        <v>7.8700177710078698</v>
      </c>
      <c r="H24" s="126">
        <v>269</v>
      </c>
      <c r="I24" s="278">
        <f t="shared" si="1"/>
        <v>4.9439441279176624</v>
      </c>
      <c r="J24" s="126">
        <v>23</v>
      </c>
      <c r="K24" s="278">
        <f t="shared" si="2"/>
        <v>0.58390454430058392</v>
      </c>
      <c r="L24" s="126">
        <v>33</v>
      </c>
      <c r="M24" s="278">
        <f t="shared" si="3"/>
        <v>0.60650615695644183</v>
      </c>
      <c r="N24" s="71">
        <f t="shared" si="4"/>
        <v>333</v>
      </c>
      <c r="O24" s="278">
        <f t="shared" si="5"/>
        <v>8.4539223153084535</v>
      </c>
      <c r="P24" s="71">
        <f t="shared" si="6"/>
        <v>302</v>
      </c>
      <c r="Q24" s="278">
        <f t="shared" si="7"/>
        <v>5.5504502848741044</v>
      </c>
      <c r="R24" s="114">
        <f t="shared" si="8"/>
        <v>4.9439441279176624</v>
      </c>
      <c r="S24" s="115">
        <f t="shared" si="9"/>
        <v>5.5504502848741044</v>
      </c>
      <c r="T24" s="115">
        <f t="shared" si="10"/>
        <v>0.60650615695644183</v>
      </c>
      <c r="U24" s="115">
        <f t="shared" si="11"/>
        <v>7.8700177710078698</v>
      </c>
      <c r="V24" s="115">
        <f t="shared" si="12"/>
        <v>0.58390454430058392</v>
      </c>
      <c r="W24" s="115">
        <f t="shared" si="13"/>
        <v>8.4539223153084535</v>
      </c>
      <c r="X24" s="125"/>
      <c r="Y24" s="125"/>
      <c r="AB24" s="125"/>
    </row>
    <row r="25" spans="1:28" ht="12.2" customHeight="1" x14ac:dyDescent="0.2">
      <c r="A25" s="98"/>
      <c r="B25" s="12">
        <v>17</v>
      </c>
      <c r="C25" s="108" t="s">
        <v>290</v>
      </c>
      <c r="D25" s="126">
        <v>2413</v>
      </c>
      <c r="E25" s="126">
        <v>5508</v>
      </c>
      <c r="F25" s="126">
        <v>200</v>
      </c>
      <c r="G25" s="278">
        <f t="shared" si="0"/>
        <v>8.2884376295068378</v>
      </c>
      <c r="H25" s="126">
        <v>181</v>
      </c>
      <c r="I25" s="278">
        <f t="shared" si="1"/>
        <v>3.286129266521423</v>
      </c>
      <c r="J25" s="126">
        <v>18</v>
      </c>
      <c r="K25" s="278">
        <f t="shared" si="2"/>
        <v>0.74595938665561545</v>
      </c>
      <c r="L25" s="126">
        <v>12</v>
      </c>
      <c r="M25" s="278">
        <f t="shared" si="3"/>
        <v>0.2178649237472767</v>
      </c>
      <c r="N25" s="71">
        <f t="shared" si="4"/>
        <v>218</v>
      </c>
      <c r="O25" s="278">
        <f t="shared" si="5"/>
        <v>9.0343970161624529</v>
      </c>
      <c r="P25" s="71">
        <f t="shared" si="6"/>
        <v>193</v>
      </c>
      <c r="Q25" s="278">
        <f t="shared" si="7"/>
        <v>3.5039941902687</v>
      </c>
      <c r="R25" s="114">
        <f t="shared" si="8"/>
        <v>3.2861292665214235</v>
      </c>
      <c r="S25" s="115">
        <f t="shared" si="9"/>
        <v>3.5039941902687</v>
      </c>
      <c r="T25" s="115">
        <f t="shared" si="10"/>
        <v>0.2178649237472767</v>
      </c>
      <c r="U25" s="115">
        <f t="shared" si="11"/>
        <v>8.2884376295068378</v>
      </c>
      <c r="V25" s="115">
        <f t="shared" si="12"/>
        <v>0.74595938665561545</v>
      </c>
      <c r="W25" s="115">
        <f t="shared" si="13"/>
        <v>9.0343970161624529</v>
      </c>
      <c r="X25" s="125"/>
      <c r="Y25" s="125"/>
      <c r="AB25" s="125"/>
    </row>
    <row r="26" spans="1:28" ht="12.2" customHeight="1" x14ac:dyDescent="0.2">
      <c r="A26" s="98"/>
      <c r="B26" s="12">
        <v>18</v>
      </c>
      <c r="C26" s="108" t="s">
        <v>291</v>
      </c>
      <c r="D26" s="126">
        <v>4309</v>
      </c>
      <c r="E26" s="126">
        <v>6812</v>
      </c>
      <c r="F26" s="126">
        <v>319</v>
      </c>
      <c r="G26" s="278">
        <f t="shared" si="0"/>
        <v>7.4031097702483173</v>
      </c>
      <c r="H26" s="126">
        <v>192</v>
      </c>
      <c r="I26" s="278">
        <f t="shared" si="1"/>
        <v>2.8185554903112156</v>
      </c>
      <c r="J26" s="126">
        <v>18</v>
      </c>
      <c r="K26" s="278">
        <f t="shared" si="2"/>
        <v>0.41773033186354142</v>
      </c>
      <c r="L26" s="126">
        <v>13</v>
      </c>
      <c r="M26" s="278">
        <f t="shared" si="3"/>
        <v>0.19083969465648853</v>
      </c>
      <c r="N26" s="71">
        <f t="shared" si="4"/>
        <v>337</v>
      </c>
      <c r="O26" s="278">
        <f t="shared" si="5"/>
        <v>7.820840102111859</v>
      </c>
      <c r="P26" s="71">
        <f t="shared" si="6"/>
        <v>205</v>
      </c>
      <c r="Q26" s="278">
        <f t="shared" si="7"/>
        <v>3.0093951849677043</v>
      </c>
      <c r="R26" s="114">
        <f t="shared" si="8"/>
        <v>2.8185554903112156</v>
      </c>
      <c r="S26" s="115">
        <f t="shared" si="9"/>
        <v>3.0093951849677039</v>
      </c>
      <c r="T26" s="115">
        <f t="shared" si="10"/>
        <v>0.19083969465648856</v>
      </c>
      <c r="U26" s="115">
        <f t="shared" si="11"/>
        <v>7.4031097702483173</v>
      </c>
      <c r="V26" s="115">
        <f t="shared" si="12"/>
        <v>0.41773033186354142</v>
      </c>
      <c r="W26" s="115">
        <f t="shared" si="13"/>
        <v>7.820840102111859</v>
      </c>
      <c r="X26" s="125"/>
      <c r="Y26" s="125"/>
      <c r="AB26" s="125"/>
    </row>
    <row r="27" spans="1:28" ht="12.2" customHeight="1" x14ac:dyDescent="0.2">
      <c r="A27" s="98"/>
      <c r="B27" s="12">
        <v>19</v>
      </c>
      <c r="C27" s="108" t="s">
        <v>292</v>
      </c>
      <c r="D27" s="126">
        <v>1851</v>
      </c>
      <c r="E27" s="126">
        <v>2693</v>
      </c>
      <c r="F27" s="126">
        <v>179</v>
      </c>
      <c r="G27" s="278">
        <f t="shared" si="0"/>
        <v>9.6704484062668818</v>
      </c>
      <c r="H27" s="126">
        <v>167</v>
      </c>
      <c r="I27" s="278">
        <f t="shared" si="1"/>
        <v>6.2012625324916453</v>
      </c>
      <c r="J27" s="126">
        <v>18</v>
      </c>
      <c r="K27" s="278">
        <f t="shared" si="2"/>
        <v>0.97244732576985426</v>
      </c>
      <c r="L27" s="126">
        <v>20</v>
      </c>
      <c r="M27" s="278">
        <f t="shared" si="3"/>
        <v>0.74266617155588566</v>
      </c>
      <c r="N27" s="71">
        <f t="shared" si="4"/>
        <v>197</v>
      </c>
      <c r="O27" s="278">
        <f t="shared" si="5"/>
        <v>10.642895732036736</v>
      </c>
      <c r="P27" s="71">
        <f t="shared" si="6"/>
        <v>187</v>
      </c>
      <c r="Q27" s="278">
        <f t="shared" si="7"/>
        <v>6.943928704047531</v>
      </c>
      <c r="R27" s="114">
        <f t="shared" si="8"/>
        <v>6.2012625324916453</v>
      </c>
      <c r="S27" s="115">
        <f t="shared" si="9"/>
        <v>6.943928704047531</v>
      </c>
      <c r="T27" s="115">
        <f t="shared" si="10"/>
        <v>0.74266617155588566</v>
      </c>
      <c r="U27" s="115">
        <f t="shared" si="11"/>
        <v>9.6704484062668836</v>
      </c>
      <c r="V27" s="115">
        <f t="shared" si="12"/>
        <v>0.97244732576985415</v>
      </c>
      <c r="W27" s="115">
        <f t="shared" si="13"/>
        <v>10.642895732036736</v>
      </c>
      <c r="X27" s="125"/>
      <c r="Y27" s="125"/>
      <c r="AB27" s="125"/>
    </row>
    <row r="28" spans="1:28" ht="12.2" customHeight="1" x14ac:dyDescent="0.2">
      <c r="A28" s="98"/>
      <c r="B28" s="12">
        <v>20</v>
      </c>
      <c r="C28" s="108" t="s">
        <v>293</v>
      </c>
      <c r="D28" s="126">
        <v>9916</v>
      </c>
      <c r="E28" s="126">
        <v>12615</v>
      </c>
      <c r="F28" s="126">
        <v>993</v>
      </c>
      <c r="G28" s="278">
        <f t="shared" si="0"/>
        <v>10.014118596208148</v>
      </c>
      <c r="H28" s="126">
        <v>1119</v>
      </c>
      <c r="I28" s="278">
        <f t="shared" si="1"/>
        <v>8.8703923900118902</v>
      </c>
      <c r="J28" s="126">
        <v>68</v>
      </c>
      <c r="K28" s="278">
        <f t="shared" si="2"/>
        <v>0.68576038725292454</v>
      </c>
      <c r="L28" s="126">
        <v>109</v>
      </c>
      <c r="M28" s="278">
        <f t="shared" si="3"/>
        <v>0.86405073325406256</v>
      </c>
      <c r="N28" s="71">
        <f t="shared" si="4"/>
        <v>1061</v>
      </c>
      <c r="O28" s="278">
        <f t="shared" si="5"/>
        <v>10.699878983461073</v>
      </c>
      <c r="P28" s="71">
        <f t="shared" si="6"/>
        <v>1228</v>
      </c>
      <c r="Q28" s="278">
        <f t="shared" si="7"/>
        <v>9.7344431232659527</v>
      </c>
      <c r="R28" s="114">
        <f t="shared" si="8"/>
        <v>8.8703923900118902</v>
      </c>
      <c r="S28" s="115">
        <f t="shared" si="9"/>
        <v>9.7344431232659527</v>
      </c>
      <c r="T28" s="115">
        <f t="shared" si="10"/>
        <v>0.86405073325406268</v>
      </c>
      <c r="U28" s="115">
        <f t="shared" si="11"/>
        <v>10.014118596208148</v>
      </c>
      <c r="V28" s="115">
        <f t="shared" si="12"/>
        <v>0.68576038725292454</v>
      </c>
      <c r="W28" s="115">
        <f t="shared" si="13"/>
        <v>10.699878983461073</v>
      </c>
      <c r="X28" s="125"/>
      <c r="Y28" s="125"/>
      <c r="AB28" s="125"/>
    </row>
    <row r="29" spans="1:28" ht="12.2" customHeight="1" x14ac:dyDescent="0.2">
      <c r="A29" s="98"/>
      <c r="B29" s="12">
        <v>21</v>
      </c>
      <c r="C29" s="108" t="s">
        <v>294</v>
      </c>
      <c r="D29" s="126">
        <v>2131</v>
      </c>
      <c r="E29" s="126">
        <v>3086</v>
      </c>
      <c r="F29" s="126">
        <v>241</v>
      </c>
      <c r="G29" s="278">
        <f t="shared" si="0"/>
        <v>11.309244486156734</v>
      </c>
      <c r="H29" s="126">
        <v>260</v>
      </c>
      <c r="I29" s="278">
        <f t="shared" si="1"/>
        <v>8.4251458198314975</v>
      </c>
      <c r="J29" s="126">
        <v>41</v>
      </c>
      <c r="K29" s="278">
        <f t="shared" si="2"/>
        <v>1.9239793524167059</v>
      </c>
      <c r="L29" s="126">
        <v>48</v>
      </c>
      <c r="M29" s="278">
        <f t="shared" si="3"/>
        <v>1.5554115359688918</v>
      </c>
      <c r="N29" s="71">
        <f t="shared" si="4"/>
        <v>282</v>
      </c>
      <c r="O29" s="278">
        <f t="shared" si="5"/>
        <v>13.233223838573441</v>
      </c>
      <c r="P29" s="71">
        <f t="shared" si="6"/>
        <v>308</v>
      </c>
      <c r="Q29" s="278">
        <f t="shared" si="7"/>
        <v>9.9805573558003893</v>
      </c>
      <c r="R29" s="114">
        <f t="shared" si="8"/>
        <v>8.4251458198314975</v>
      </c>
      <c r="S29" s="115">
        <f t="shared" si="9"/>
        <v>9.9805573558003893</v>
      </c>
      <c r="T29" s="115">
        <f t="shared" si="10"/>
        <v>1.5554115359688918</v>
      </c>
      <c r="U29" s="115">
        <f t="shared" si="11"/>
        <v>11.309244486156734</v>
      </c>
      <c r="V29" s="115">
        <f t="shared" si="12"/>
        <v>1.9239793524167057</v>
      </c>
      <c r="W29" s="115">
        <f t="shared" si="13"/>
        <v>13.233223838573439</v>
      </c>
      <c r="X29" s="125"/>
      <c r="Y29" s="125"/>
      <c r="AB29" s="125"/>
    </row>
    <row r="30" spans="1:28" ht="12.2" customHeight="1" x14ac:dyDescent="0.2">
      <c r="A30" s="98"/>
      <c r="B30" s="12">
        <v>22</v>
      </c>
      <c r="C30" s="108" t="s">
        <v>295</v>
      </c>
      <c r="D30" s="126">
        <v>3264</v>
      </c>
      <c r="E30" s="126">
        <v>5396</v>
      </c>
      <c r="F30" s="126">
        <v>260</v>
      </c>
      <c r="G30" s="278">
        <f t="shared" si="0"/>
        <v>7.9656862745098032</v>
      </c>
      <c r="H30" s="126">
        <v>249</v>
      </c>
      <c r="I30" s="278">
        <f t="shared" si="1"/>
        <v>4.614529280948851</v>
      </c>
      <c r="J30" s="126">
        <v>29</v>
      </c>
      <c r="K30" s="278">
        <f t="shared" si="2"/>
        <v>0.8884803921568627</v>
      </c>
      <c r="L30" s="126">
        <v>24</v>
      </c>
      <c r="M30" s="278">
        <f t="shared" si="3"/>
        <v>0.44477390659747962</v>
      </c>
      <c r="N30" s="71">
        <f t="shared" si="4"/>
        <v>289</v>
      </c>
      <c r="O30" s="278">
        <f t="shared" si="5"/>
        <v>8.8541666666666679</v>
      </c>
      <c r="P30" s="71">
        <f t="shared" si="6"/>
        <v>273</v>
      </c>
      <c r="Q30" s="278">
        <f t="shared" si="7"/>
        <v>5.0593031875463312</v>
      </c>
      <c r="R30" s="114">
        <f t="shared" si="8"/>
        <v>4.614529280948851</v>
      </c>
      <c r="S30" s="115">
        <f t="shared" si="9"/>
        <v>5.0593031875463303</v>
      </c>
      <c r="T30" s="115">
        <f t="shared" si="10"/>
        <v>0.44477390659747962</v>
      </c>
      <c r="U30" s="115">
        <f t="shared" si="11"/>
        <v>7.965686274509804</v>
      </c>
      <c r="V30" s="115">
        <f t="shared" si="12"/>
        <v>0.8884803921568627</v>
      </c>
      <c r="W30" s="115">
        <f t="shared" si="13"/>
        <v>8.8541666666666661</v>
      </c>
      <c r="X30" s="125"/>
      <c r="Y30" s="125"/>
      <c r="AB30" s="125"/>
    </row>
    <row r="31" spans="1:28" ht="12.2" customHeight="1" x14ac:dyDescent="0.2">
      <c r="A31" s="98"/>
      <c r="B31" s="12">
        <v>23</v>
      </c>
      <c r="C31" s="108" t="s">
        <v>296</v>
      </c>
      <c r="D31" s="126">
        <v>2798</v>
      </c>
      <c r="E31" s="126">
        <v>3525</v>
      </c>
      <c r="F31" s="126">
        <v>375</v>
      </c>
      <c r="G31" s="278">
        <f t="shared" si="0"/>
        <v>13.402430307362401</v>
      </c>
      <c r="H31" s="126">
        <v>271</v>
      </c>
      <c r="I31" s="278">
        <f t="shared" si="1"/>
        <v>7.6879432624113484</v>
      </c>
      <c r="J31" s="126">
        <v>26</v>
      </c>
      <c r="K31" s="278">
        <f t="shared" si="2"/>
        <v>0.92923516797712646</v>
      </c>
      <c r="L31" s="126">
        <v>45</v>
      </c>
      <c r="M31" s="278">
        <f t="shared" si="3"/>
        <v>1.2765957446808509</v>
      </c>
      <c r="N31" s="71">
        <f t="shared" si="4"/>
        <v>401</v>
      </c>
      <c r="O31" s="278">
        <f t="shared" si="5"/>
        <v>14.331665475339527</v>
      </c>
      <c r="P31" s="71">
        <f t="shared" si="6"/>
        <v>316</v>
      </c>
      <c r="Q31" s="278">
        <f t="shared" si="7"/>
        <v>8.9645390070921991</v>
      </c>
      <c r="R31" s="114">
        <f t="shared" si="8"/>
        <v>7.6879432624113475</v>
      </c>
      <c r="S31" s="115">
        <f t="shared" si="9"/>
        <v>8.9645390070921991</v>
      </c>
      <c r="T31" s="115">
        <f t="shared" si="10"/>
        <v>1.2765957446808511</v>
      </c>
      <c r="U31" s="115">
        <f t="shared" si="11"/>
        <v>13.402430307362401</v>
      </c>
      <c r="V31" s="115">
        <f t="shared" si="12"/>
        <v>0.92923516797712646</v>
      </c>
      <c r="W31" s="115">
        <f t="shared" si="13"/>
        <v>14.331665475339529</v>
      </c>
      <c r="X31" s="125"/>
      <c r="Y31" s="125"/>
      <c r="AB31" s="125"/>
    </row>
    <row r="32" spans="1:28" ht="12.2" customHeight="1" x14ac:dyDescent="0.2">
      <c r="A32" s="98"/>
      <c r="B32" s="12">
        <v>24</v>
      </c>
      <c r="C32" s="108" t="s">
        <v>297</v>
      </c>
      <c r="D32" s="126">
        <v>1324</v>
      </c>
      <c r="E32" s="126">
        <v>1979</v>
      </c>
      <c r="F32" s="126">
        <v>100</v>
      </c>
      <c r="G32" s="278">
        <f t="shared" si="0"/>
        <v>7.5528700906344408</v>
      </c>
      <c r="H32" s="126">
        <v>82</v>
      </c>
      <c r="I32" s="278">
        <f t="shared" si="1"/>
        <v>4.1435068216270849</v>
      </c>
      <c r="J32" s="126">
        <v>9</v>
      </c>
      <c r="K32" s="278">
        <f t="shared" si="2"/>
        <v>0.6797583081570997</v>
      </c>
      <c r="L32" s="126">
        <v>13</v>
      </c>
      <c r="M32" s="278">
        <f t="shared" si="3"/>
        <v>0.65689742294087927</v>
      </c>
      <c r="N32" s="71">
        <f t="shared" si="4"/>
        <v>109</v>
      </c>
      <c r="O32" s="278">
        <f t="shared" si="5"/>
        <v>8.2326283987915403</v>
      </c>
      <c r="P32" s="71">
        <f t="shared" si="6"/>
        <v>95</v>
      </c>
      <c r="Q32" s="278">
        <f t="shared" si="7"/>
        <v>4.8004042445679636</v>
      </c>
      <c r="R32" s="114">
        <f t="shared" si="8"/>
        <v>4.1435068216270841</v>
      </c>
      <c r="S32" s="115">
        <f t="shared" si="9"/>
        <v>4.8004042445679636</v>
      </c>
      <c r="T32" s="115">
        <f t="shared" si="10"/>
        <v>0.65689742294087927</v>
      </c>
      <c r="U32" s="115">
        <f t="shared" si="11"/>
        <v>7.5528700906344408</v>
      </c>
      <c r="V32" s="115">
        <f t="shared" si="12"/>
        <v>0.6797583081570997</v>
      </c>
      <c r="W32" s="115">
        <f t="shared" si="13"/>
        <v>8.2326283987915403</v>
      </c>
      <c r="X32" s="125"/>
      <c r="Y32" s="125"/>
      <c r="AB32" s="125"/>
    </row>
    <row r="33" spans="1:28" ht="12.2" customHeight="1" x14ac:dyDescent="0.2">
      <c r="A33" s="98"/>
      <c r="B33" s="12">
        <v>25</v>
      </c>
      <c r="C33" s="108" t="s">
        <v>298</v>
      </c>
      <c r="D33" s="126">
        <v>3656</v>
      </c>
      <c r="E33" s="126">
        <v>4441</v>
      </c>
      <c r="F33" s="126">
        <v>292</v>
      </c>
      <c r="G33" s="278">
        <f t="shared" si="0"/>
        <v>7.9868708971553612</v>
      </c>
      <c r="H33" s="126">
        <v>261</v>
      </c>
      <c r="I33" s="278">
        <f t="shared" si="1"/>
        <v>5.8770547174059899</v>
      </c>
      <c r="J33" s="126">
        <v>34</v>
      </c>
      <c r="K33" s="278">
        <f t="shared" si="2"/>
        <v>0.92997811816192566</v>
      </c>
      <c r="L33" s="126">
        <v>37</v>
      </c>
      <c r="M33" s="278">
        <f t="shared" si="3"/>
        <v>0.83314568790812882</v>
      </c>
      <c r="N33" s="71">
        <f t="shared" si="4"/>
        <v>326</v>
      </c>
      <c r="O33" s="278">
        <f t="shared" si="5"/>
        <v>8.9168490153172861</v>
      </c>
      <c r="P33" s="71">
        <f t="shared" si="6"/>
        <v>298</v>
      </c>
      <c r="Q33" s="278">
        <f t="shared" si="7"/>
        <v>6.7102004053141178</v>
      </c>
      <c r="R33" s="114">
        <f t="shared" si="8"/>
        <v>5.8770547174059899</v>
      </c>
      <c r="S33" s="115">
        <f t="shared" si="9"/>
        <v>6.7102004053141187</v>
      </c>
      <c r="T33" s="115">
        <f t="shared" si="10"/>
        <v>0.83314568790812882</v>
      </c>
      <c r="U33" s="115">
        <f t="shared" si="11"/>
        <v>7.9868708971553612</v>
      </c>
      <c r="V33" s="115">
        <f t="shared" si="12"/>
        <v>0.92997811816192555</v>
      </c>
      <c r="W33" s="115">
        <f t="shared" si="13"/>
        <v>8.9168490153172861</v>
      </c>
      <c r="X33" s="125"/>
      <c r="Y33" s="125"/>
      <c r="AB33" s="125"/>
    </row>
    <row r="34" spans="1:28" ht="12.2" customHeight="1" x14ac:dyDescent="0.2">
      <c r="A34" s="98"/>
      <c r="B34" s="12">
        <v>26</v>
      </c>
      <c r="C34" s="108" t="s">
        <v>99</v>
      </c>
      <c r="D34" s="126">
        <v>13193</v>
      </c>
      <c r="E34" s="126">
        <v>18061</v>
      </c>
      <c r="F34" s="126">
        <v>1531</v>
      </c>
      <c r="G34" s="278">
        <f t="shared" si="0"/>
        <v>11.604638823618586</v>
      </c>
      <c r="H34" s="126">
        <v>1444</v>
      </c>
      <c r="I34" s="278">
        <f t="shared" si="1"/>
        <v>7.9951276230552022</v>
      </c>
      <c r="J34" s="126">
        <v>157</v>
      </c>
      <c r="K34" s="278">
        <f t="shared" si="2"/>
        <v>1.19002501326461</v>
      </c>
      <c r="L34" s="126">
        <v>211</v>
      </c>
      <c r="M34" s="278">
        <f t="shared" si="3"/>
        <v>1.1682631083550192</v>
      </c>
      <c r="N34" s="71">
        <f t="shared" si="4"/>
        <v>1688</v>
      </c>
      <c r="O34" s="278">
        <f t="shared" si="5"/>
        <v>12.794663836883197</v>
      </c>
      <c r="P34" s="71">
        <f t="shared" si="6"/>
        <v>1655</v>
      </c>
      <c r="Q34" s="278">
        <f t="shared" si="7"/>
        <v>9.163390731410221</v>
      </c>
      <c r="R34" s="114">
        <f t="shared" si="8"/>
        <v>7.9951276230552022</v>
      </c>
      <c r="S34" s="115">
        <f t="shared" si="9"/>
        <v>9.163390731410221</v>
      </c>
      <c r="T34" s="115">
        <f t="shared" si="10"/>
        <v>1.168263108355019</v>
      </c>
      <c r="U34" s="115">
        <f t="shared" si="11"/>
        <v>11.604638823618586</v>
      </c>
      <c r="V34" s="115">
        <f t="shared" si="12"/>
        <v>1.19002501326461</v>
      </c>
      <c r="W34" s="115">
        <f t="shared" si="13"/>
        <v>12.794663836883196</v>
      </c>
    </row>
    <row r="35" spans="1:28" ht="12.2" customHeight="1" x14ac:dyDescent="0.2">
      <c r="A35" s="98"/>
      <c r="B35" s="12">
        <v>27</v>
      </c>
      <c r="C35" s="108" t="s">
        <v>100</v>
      </c>
      <c r="D35" s="19"/>
      <c r="E35" s="19"/>
      <c r="F35" s="19"/>
      <c r="G35" s="281"/>
      <c r="H35" s="19"/>
      <c r="I35" s="278"/>
      <c r="J35" s="19"/>
      <c r="K35" s="281"/>
      <c r="L35" s="19"/>
      <c r="M35" s="278"/>
      <c r="N35" s="71"/>
      <c r="O35" s="281"/>
      <c r="P35" s="71"/>
      <c r="Q35" s="278"/>
      <c r="R35" s="114">
        <f t="shared" si="8"/>
        <v>0</v>
      </c>
      <c r="S35" s="115">
        <f t="shared" si="9"/>
        <v>0</v>
      </c>
      <c r="T35" s="115">
        <f t="shared" si="10"/>
        <v>0</v>
      </c>
      <c r="U35" s="115">
        <f t="shared" si="11"/>
        <v>0</v>
      </c>
      <c r="V35" s="115">
        <f t="shared" si="12"/>
        <v>0</v>
      </c>
      <c r="W35" s="115">
        <f t="shared" si="13"/>
        <v>0</v>
      </c>
      <c r="X35" s="125"/>
      <c r="Y35" s="125"/>
      <c r="AB35" s="125"/>
    </row>
    <row r="36" spans="1:28" ht="12.2" customHeight="1" x14ac:dyDescent="0.2">
      <c r="A36" s="98"/>
      <c r="B36" s="68"/>
      <c r="C36" s="109" t="s">
        <v>37</v>
      </c>
      <c r="D36" s="282">
        <f>SUM(D9:D35)</f>
        <v>111871</v>
      </c>
      <c r="E36" s="282">
        <f>SUM(E9:E35)</f>
        <v>166705</v>
      </c>
      <c r="F36" s="282">
        <f>SUM(F9:F35)</f>
        <v>9619</v>
      </c>
      <c r="G36" s="279">
        <f>IF(D36=0,0,F36/D36*100)</f>
        <v>8.5982962519330304</v>
      </c>
      <c r="H36" s="282">
        <f>SUM(H9:H35)</f>
        <v>9524</v>
      </c>
      <c r="I36" s="279">
        <f>IF(E36=0,"0",H36/E36*100)</f>
        <v>5.7130859902222486</v>
      </c>
      <c r="J36" s="282">
        <f>SUM(J9:J35)</f>
        <v>889</v>
      </c>
      <c r="K36" s="279">
        <f>IF(D36=0,0,J36/D36*100)</f>
        <v>0.79466528412189041</v>
      </c>
      <c r="L36" s="282">
        <f>SUM(L9:L35)</f>
        <v>1388</v>
      </c>
      <c r="M36" s="279">
        <f>IF(E36=0,"0",L36/E36*100)</f>
        <v>0.83260850004498954</v>
      </c>
      <c r="N36" s="282">
        <f>F36+J36</f>
        <v>10508</v>
      </c>
      <c r="O36" s="279">
        <f>IF(D36=0,0,N36/D36*100)</f>
        <v>9.392961536054921</v>
      </c>
      <c r="P36" s="282">
        <f>L36+H36</f>
        <v>10912</v>
      </c>
      <c r="Q36" s="279">
        <f>IF(E36=0,"0",P36/E36*100)</f>
        <v>6.5456944902672385</v>
      </c>
      <c r="R36" s="114">
        <f t="shared" si="8"/>
        <v>5.7130859902222486</v>
      </c>
      <c r="S36" s="115">
        <f t="shared" si="9"/>
        <v>6.5456944902672385</v>
      </c>
      <c r="T36" s="115">
        <f t="shared" si="10"/>
        <v>0.83260850004498965</v>
      </c>
      <c r="U36" s="115">
        <f t="shared" si="11"/>
        <v>8.5982962519330304</v>
      </c>
      <c r="V36" s="115">
        <f t="shared" si="12"/>
        <v>0.79466528412189041</v>
      </c>
      <c r="W36" s="115">
        <f t="shared" si="13"/>
        <v>9.392961536054921</v>
      </c>
    </row>
    <row r="37" spans="1:28" ht="12.95" customHeight="1" x14ac:dyDescent="0.2">
      <c r="B37" s="2"/>
      <c r="C37" s="2"/>
      <c r="D37" s="11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28" ht="12.95" customHeight="1" x14ac:dyDescent="0.2">
      <c r="C38" s="22" t="s">
        <v>336</v>
      </c>
    </row>
  </sheetData>
  <mergeCells count="17">
    <mergeCell ref="P6:Q6"/>
    <mergeCell ref="E6:E7"/>
    <mergeCell ref="F6:G6"/>
    <mergeCell ref="H6:I6"/>
    <mergeCell ref="J6:K6"/>
    <mergeCell ref="L6:M6"/>
    <mergeCell ref="N6:O6"/>
    <mergeCell ref="A2:Q2"/>
    <mergeCell ref="A3:Q3"/>
    <mergeCell ref="A4:Q4"/>
    <mergeCell ref="B5:B7"/>
    <mergeCell ref="C5:C7"/>
    <mergeCell ref="D5:E5"/>
    <mergeCell ref="F5:I5"/>
    <mergeCell ref="J5:M5"/>
    <mergeCell ref="N5:Q5"/>
    <mergeCell ref="D6:D7"/>
  </mergeCells>
  <pageMargins left="0.11811023622047245" right="0" top="0.55118110236220474" bottom="0.35433070866141736" header="0.31496062992125984" footer="0.31496062992125984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opLeftCell="B1" workbookViewId="0">
      <selection activeCell="B1" sqref="B1"/>
    </sheetView>
  </sheetViews>
  <sheetFormatPr defaultRowHeight="12.75" x14ac:dyDescent="0.2"/>
  <cols>
    <col min="1" max="1" width="2" hidden="1" customWidth="1"/>
    <col min="2" max="2" width="3.42578125" customWidth="1"/>
    <col min="3" max="3" width="18.140625" customWidth="1"/>
    <col min="4" max="17" width="8.28515625" customWidth="1"/>
    <col min="18" max="18" width="1.42578125" customWidth="1"/>
    <col min="19" max="20" width="3.5703125" hidden="1" customWidth="1"/>
    <col min="21" max="21" width="1" customWidth="1"/>
    <col min="22" max="22" width="0.28515625" hidden="1" customWidth="1"/>
    <col min="23" max="23" width="1.5703125" hidden="1" customWidth="1"/>
    <col min="24" max="24" width="1.28515625" hidden="1" customWidth="1"/>
    <col min="25" max="25" width="1.42578125" hidden="1" customWidth="1"/>
  </cols>
  <sheetData>
    <row r="1" spans="1:26" ht="14.45" customHeight="1" x14ac:dyDescent="0.2">
      <c r="B1" s="121"/>
      <c r="C1" s="121"/>
      <c r="P1" s="113" t="s">
        <v>346</v>
      </c>
    </row>
    <row r="2" spans="1:26" ht="32.450000000000003" customHeight="1" x14ac:dyDescent="0.25">
      <c r="A2" s="342" t="s">
        <v>339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115"/>
      <c r="S2" s="115"/>
      <c r="T2" s="115"/>
    </row>
    <row r="3" spans="1:26" ht="9.75" customHeight="1" x14ac:dyDescent="0.2">
      <c r="A3" s="424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115"/>
      <c r="S3" s="115"/>
      <c r="T3" s="115"/>
    </row>
    <row r="4" spans="1:26" ht="14.45" customHeight="1" x14ac:dyDescent="0.2">
      <c r="A4" s="344" t="s">
        <v>340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115"/>
      <c r="S4" s="115"/>
      <c r="T4" s="115"/>
    </row>
    <row r="5" spans="1:26" ht="46.9" customHeight="1" x14ac:dyDescent="0.2">
      <c r="A5" s="98"/>
      <c r="B5" s="334" t="s">
        <v>27</v>
      </c>
      <c r="C5" s="418" t="s">
        <v>73</v>
      </c>
      <c r="D5" s="334" t="s">
        <v>342</v>
      </c>
      <c r="E5" s="334"/>
      <c r="F5" s="334" t="s">
        <v>343</v>
      </c>
      <c r="G5" s="334"/>
      <c r="H5" s="334"/>
      <c r="I5" s="334"/>
      <c r="J5" s="334" t="s">
        <v>344</v>
      </c>
      <c r="K5" s="334"/>
      <c r="L5" s="334"/>
      <c r="M5" s="334"/>
      <c r="N5" s="334" t="s">
        <v>345</v>
      </c>
      <c r="O5" s="334"/>
      <c r="P5" s="334"/>
      <c r="Q5" s="334"/>
      <c r="R5" s="114"/>
      <c r="S5" s="115"/>
      <c r="T5" s="115"/>
    </row>
    <row r="6" spans="1:26" ht="18.2" customHeight="1" x14ac:dyDescent="0.2">
      <c r="A6" s="98"/>
      <c r="B6" s="334"/>
      <c r="C6" s="418"/>
      <c r="D6" s="337">
        <v>2019</v>
      </c>
      <c r="E6" s="337">
        <v>2020</v>
      </c>
      <c r="F6" s="337">
        <v>2019</v>
      </c>
      <c r="G6" s="337"/>
      <c r="H6" s="337">
        <v>2020</v>
      </c>
      <c r="I6" s="337"/>
      <c r="J6" s="337">
        <v>2019</v>
      </c>
      <c r="K6" s="337"/>
      <c r="L6" s="337">
        <v>2020</v>
      </c>
      <c r="M6" s="337"/>
      <c r="N6" s="337">
        <v>2019</v>
      </c>
      <c r="O6" s="337"/>
      <c r="P6" s="337">
        <v>2020</v>
      </c>
      <c r="Q6" s="337"/>
      <c r="R6" s="114"/>
      <c r="S6" s="115"/>
      <c r="T6" s="115"/>
    </row>
    <row r="7" spans="1:26" ht="24.95" customHeight="1" x14ac:dyDescent="0.2">
      <c r="A7" s="98"/>
      <c r="B7" s="334"/>
      <c r="C7" s="418"/>
      <c r="D7" s="337"/>
      <c r="E7" s="337"/>
      <c r="F7" s="13" t="s">
        <v>302</v>
      </c>
      <c r="G7" s="101" t="s">
        <v>303</v>
      </c>
      <c r="H7" s="13" t="s">
        <v>302</v>
      </c>
      <c r="I7" s="101" t="s">
        <v>303</v>
      </c>
      <c r="J7" s="101" t="s">
        <v>302</v>
      </c>
      <c r="K7" s="101" t="s">
        <v>303</v>
      </c>
      <c r="L7" s="101" t="s">
        <v>302</v>
      </c>
      <c r="M7" s="101" t="s">
        <v>303</v>
      </c>
      <c r="N7" s="13" t="s">
        <v>302</v>
      </c>
      <c r="O7" s="101" t="s">
        <v>303</v>
      </c>
      <c r="P7" s="13" t="s">
        <v>302</v>
      </c>
      <c r="Q7" s="101" t="s">
        <v>303</v>
      </c>
      <c r="R7" s="114"/>
      <c r="S7" s="115"/>
      <c r="T7" s="115"/>
    </row>
    <row r="8" spans="1:26" ht="12.2" customHeight="1" x14ac:dyDescent="0.2">
      <c r="A8" s="98"/>
      <c r="B8" s="111" t="s">
        <v>28</v>
      </c>
      <c r="C8" s="111" t="s">
        <v>30</v>
      </c>
      <c r="D8" s="111">
        <v>1</v>
      </c>
      <c r="E8" s="111">
        <v>2</v>
      </c>
      <c r="F8" s="111">
        <v>3</v>
      </c>
      <c r="G8" s="111">
        <v>4</v>
      </c>
      <c r="H8" s="111">
        <v>5</v>
      </c>
      <c r="I8" s="111">
        <v>6</v>
      </c>
      <c r="J8" s="111">
        <v>7</v>
      </c>
      <c r="K8" s="111">
        <v>8</v>
      </c>
      <c r="L8" s="111">
        <v>9</v>
      </c>
      <c r="M8" s="111">
        <v>10</v>
      </c>
      <c r="N8" s="111">
        <v>11</v>
      </c>
      <c r="O8" s="111">
        <v>12</v>
      </c>
      <c r="P8" s="111">
        <v>13</v>
      </c>
      <c r="Q8" s="111">
        <v>14</v>
      </c>
      <c r="R8" s="114"/>
      <c r="S8" s="115"/>
      <c r="T8" s="115"/>
    </row>
    <row r="9" spans="1:26" ht="14.45" customHeight="1" x14ac:dyDescent="0.2">
      <c r="A9" s="98"/>
      <c r="B9" s="12">
        <v>1</v>
      </c>
      <c r="C9" s="108" t="s">
        <v>309</v>
      </c>
      <c r="D9" s="19"/>
      <c r="E9" s="19"/>
      <c r="F9" s="19"/>
      <c r="G9" s="76"/>
      <c r="H9" s="19"/>
      <c r="I9" s="76"/>
      <c r="J9" s="19"/>
      <c r="K9" s="76"/>
      <c r="L9" s="19"/>
      <c r="M9" s="76"/>
      <c r="N9" s="71"/>
      <c r="O9" s="76"/>
      <c r="P9" s="71"/>
      <c r="Q9" s="76"/>
      <c r="R9" s="114"/>
      <c r="S9" s="115"/>
      <c r="T9" s="115"/>
      <c r="U9" s="115"/>
      <c r="V9" s="115"/>
      <c r="W9" s="115"/>
      <c r="X9" s="125"/>
      <c r="Y9" s="125"/>
      <c r="Z9" s="125"/>
    </row>
    <row r="10" spans="1:26" ht="14.45" customHeight="1" x14ac:dyDescent="0.2">
      <c r="A10" s="98"/>
      <c r="B10" s="12">
        <v>2</v>
      </c>
      <c r="C10" s="108" t="s">
        <v>275</v>
      </c>
      <c r="D10" s="19">
        <v>368</v>
      </c>
      <c r="E10" s="19">
        <v>343</v>
      </c>
      <c r="F10" s="19">
        <v>29</v>
      </c>
      <c r="G10" s="76">
        <f t="shared" ref="G10:G34" si="0">IF(D10=0,0,F10/D10*100)</f>
        <v>7.8804347826086962</v>
      </c>
      <c r="H10" s="19">
        <v>20</v>
      </c>
      <c r="I10" s="76">
        <f t="shared" ref="I10:I34" si="1">IF(E10=0,"0",H10/E10*100)</f>
        <v>5.8309037900874632</v>
      </c>
      <c r="J10" s="19">
        <v>1</v>
      </c>
      <c r="K10" s="76">
        <f t="shared" ref="K10:K34" si="2">IF(D10=0,0,J10/D10*100)</f>
        <v>0.27173913043478259</v>
      </c>
      <c r="L10" s="19">
        <v>1</v>
      </c>
      <c r="M10" s="76">
        <f t="shared" ref="M10:M34" si="3">IF(E10=0,"0",L10/E10*100)</f>
        <v>0.29154518950437319</v>
      </c>
      <c r="N10" s="71">
        <f t="shared" ref="N10:N34" si="4">F10+J10</f>
        <v>30</v>
      </c>
      <c r="O10" s="76">
        <f t="shared" ref="O10:O34" si="5">IF(D10=0,0,N10/D10*100)</f>
        <v>8.1521739130434785</v>
      </c>
      <c r="P10" s="71">
        <f t="shared" ref="P10:P34" si="6">H10+L10</f>
        <v>21</v>
      </c>
      <c r="Q10" s="76">
        <f t="shared" ref="Q10:Q34" si="7">IF(E10=0,"0",P10/E10*100)</f>
        <v>6.1224489795918364</v>
      </c>
      <c r="R10" s="114">
        <f t="shared" ref="R10:R34" si="8">IF(D10=0,0,SUM(F10*100/D10))</f>
        <v>7.8804347826086953</v>
      </c>
      <c r="S10" s="115">
        <f t="shared" ref="S10:S36" si="9">IF(E10=0,0,SUM(H10*100/E10))</f>
        <v>5.8309037900874632</v>
      </c>
      <c r="T10" s="115">
        <f t="shared" ref="T10:T36" si="10">IF(D10=0,0,SUM(J10*100/D10))</f>
        <v>0.27173913043478259</v>
      </c>
      <c r="U10" s="115">
        <f t="shared" ref="U10:U36" si="11">IF(E10=0,0,SUM(L10*100/E10))</f>
        <v>0.29154518950437319</v>
      </c>
      <c r="V10" s="115">
        <f t="shared" ref="V10:V36" si="12">IF(D10=0,0,SUM(N10*100/D10))</f>
        <v>8.1521739130434785</v>
      </c>
      <c r="W10" s="115">
        <f t="shared" ref="W10:W36" si="13">IF(E10=0,0,SUM(P10*100/E10))</f>
        <v>6.1224489795918364</v>
      </c>
      <c r="X10" s="125"/>
      <c r="Y10" s="125"/>
      <c r="Z10" s="125"/>
    </row>
    <row r="11" spans="1:26" ht="14.45" customHeight="1" x14ac:dyDescent="0.2">
      <c r="A11" s="98"/>
      <c r="B11" s="12">
        <v>3</v>
      </c>
      <c r="C11" s="108" t="s">
        <v>276</v>
      </c>
      <c r="D11" s="19">
        <v>405</v>
      </c>
      <c r="E11" s="19">
        <v>264</v>
      </c>
      <c r="F11" s="19">
        <v>25</v>
      </c>
      <c r="G11" s="76">
        <f t="shared" si="0"/>
        <v>6.1728395061728394</v>
      </c>
      <c r="H11" s="19">
        <v>30</v>
      </c>
      <c r="I11" s="76">
        <f t="shared" si="1"/>
        <v>11.363636363636363</v>
      </c>
      <c r="J11" s="19">
        <v>1</v>
      </c>
      <c r="K11" s="76">
        <f t="shared" si="2"/>
        <v>0.24691358024691357</v>
      </c>
      <c r="L11" s="19">
        <v>3</v>
      </c>
      <c r="M11" s="76">
        <f t="shared" si="3"/>
        <v>1.1363636363636365</v>
      </c>
      <c r="N11" s="71">
        <f t="shared" si="4"/>
        <v>26</v>
      </c>
      <c r="O11" s="76">
        <f t="shared" si="5"/>
        <v>6.4197530864197532</v>
      </c>
      <c r="P11" s="71">
        <f t="shared" si="6"/>
        <v>33</v>
      </c>
      <c r="Q11" s="76">
        <f t="shared" si="7"/>
        <v>12.5</v>
      </c>
      <c r="R11" s="114">
        <f t="shared" si="8"/>
        <v>6.1728395061728394</v>
      </c>
      <c r="S11" s="115">
        <f t="shared" si="9"/>
        <v>11.363636363636363</v>
      </c>
      <c r="T11" s="115">
        <f t="shared" si="10"/>
        <v>0.24691358024691357</v>
      </c>
      <c r="U11" s="115">
        <f t="shared" si="11"/>
        <v>1.1363636363636365</v>
      </c>
      <c r="V11" s="115">
        <f t="shared" si="12"/>
        <v>6.4197530864197532</v>
      </c>
      <c r="W11" s="115">
        <f t="shared" si="13"/>
        <v>12.5</v>
      </c>
      <c r="X11" s="125"/>
      <c r="Y11" s="125"/>
      <c r="Z11" s="125"/>
    </row>
    <row r="12" spans="1:26" ht="14.45" customHeight="1" x14ac:dyDescent="0.2">
      <c r="A12" s="98"/>
      <c r="B12" s="12">
        <v>4</v>
      </c>
      <c r="C12" s="108" t="s">
        <v>277</v>
      </c>
      <c r="D12" s="19">
        <v>1430</v>
      </c>
      <c r="E12" s="19">
        <v>1383</v>
      </c>
      <c r="F12" s="19">
        <v>48</v>
      </c>
      <c r="G12" s="76">
        <f t="shared" si="0"/>
        <v>3.3566433566433567</v>
      </c>
      <c r="H12" s="19">
        <v>30</v>
      </c>
      <c r="I12" s="76">
        <f t="shared" si="1"/>
        <v>2.1691973969631237</v>
      </c>
      <c r="J12" s="19">
        <v>1</v>
      </c>
      <c r="K12" s="76">
        <f t="shared" si="2"/>
        <v>6.9930069930069935E-2</v>
      </c>
      <c r="L12" s="19"/>
      <c r="M12" s="76">
        <f t="shared" si="3"/>
        <v>0</v>
      </c>
      <c r="N12" s="71">
        <f t="shared" si="4"/>
        <v>49</v>
      </c>
      <c r="O12" s="76">
        <f t="shared" si="5"/>
        <v>3.4265734265734267</v>
      </c>
      <c r="P12" s="71">
        <f t="shared" si="6"/>
        <v>30</v>
      </c>
      <c r="Q12" s="76">
        <f t="shared" si="7"/>
        <v>2.1691973969631237</v>
      </c>
      <c r="R12" s="114">
        <f t="shared" si="8"/>
        <v>3.3566433566433567</v>
      </c>
      <c r="S12" s="115">
        <f t="shared" si="9"/>
        <v>2.1691973969631237</v>
      </c>
      <c r="T12" s="115">
        <f t="shared" si="10"/>
        <v>6.9930069930069935E-2</v>
      </c>
      <c r="U12" s="115">
        <f t="shared" si="11"/>
        <v>0</v>
      </c>
      <c r="V12" s="115">
        <f t="shared" si="12"/>
        <v>3.4265734265734267</v>
      </c>
      <c r="W12" s="115">
        <f t="shared" si="13"/>
        <v>2.1691973969631237</v>
      </c>
      <c r="X12" s="125"/>
      <c r="Y12" s="125"/>
      <c r="Z12" s="125"/>
    </row>
    <row r="13" spans="1:26" ht="14.45" customHeight="1" x14ac:dyDescent="0.2">
      <c r="A13" s="98"/>
      <c r="B13" s="12">
        <v>5</v>
      </c>
      <c r="C13" s="108" t="s">
        <v>278</v>
      </c>
      <c r="D13" s="19">
        <v>638</v>
      </c>
      <c r="E13" s="19">
        <v>457</v>
      </c>
      <c r="F13" s="19">
        <v>28</v>
      </c>
      <c r="G13" s="76">
        <f t="shared" si="0"/>
        <v>4.3887147335423196</v>
      </c>
      <c r="H13" s="19">
        <v>10</v>
      </c>
      <c r="I13" s="76">
        <f t="shared" si="1"/>
        <v>2.1881838074398248</v>
      </c>
      <c r="J13" s="19">
        <v>2</v>
      </c>
      <c r="K13" s="76">
        <f t="shared" si="2"/>
        <v>0.31347962382445138</v>
      </c>
      <c r="L13" s="19"/>
      <c r="M13" s="76">
        <f t="shared" si="3"/>
        <v>0</v>
      </c>
      <c r="N13" s="71">
        <f t="shared" si="4"/>
        <v>30</v>
      </c>
      <c r="O13" s="76">
        <f t="shared" si="5"/>
        <v>4.7021943573667713</v>
      </c>
      <c r="P13" s="71">
        <f t="shared" si="6"/>
        <v>10</v>
      </c>
      <c r="Q13" s="76">
        <f t="shared" si="7"/>
        <v>2.1881838074398248</v>
      </c>
      <c r="R13" s="114">
        <f t="shared" si="8"/>
        <v>4.3887147335423196</v>
      </c>
      <c r="S13" s="115">
        <f t="shared" si="9"/>
        <v>2.1881838074398248</v>
      </c>
      <c r="T13" s="115">
        <f t="shared" si="10"/>
        <v>0.31347962382445144</v>
      </c>
      <c r="U13" s="115">
        <f t="shared" si="11"/>
        <v>0</v>
      </c>
      <c r="V13" s="115">
        <f t="shared" si="12"/>
        <v>4.7021943573667713</v>
      </c>
      <c r="W13" s="115">
        <f t="shared" si="13"/>
        <v>2.1881838074398248</v>
      </c>
      <c r="X13" s="125"/>
      <c r="Y13" s="125"/>
      <c r="Z13" s="125"/>
    </row>
    <row r="14" spans="1:26" ht="14.45" customHeight="1" x14ac:dyDescent="0.2">
      <c r="A14" s="98"/>
      <c r="B14" s="12">
        <v>6</v>
      </c>
      <c r="C14" s="108" t="s">
        <v>279</v>
      </c>
      <c r="D14" s="19">
        <v>408</v>
      </c>
      <c r="E14" s="19">
        <v>373</v>
      </c>
      <c r="F14" s="19">
        <v>19</v>
      </c>
      <c r="G14" s="76">
        <f t="shared" si="0"/>
        <v>4.6568627450980395</v>
      </c>
      <c r="H14" s="19">
        <v>13</v>
      </c>
      <c r="I14" s="76">
        <f t="shared" si="1"/>
        <v>3.4852546916890081</v>
      </c>
      <c r="J14" s="19"/>
      <c r="K14" s="76">
        <f t="shared" si="2"/>
        <v>0</v>
      </c>
      <c r="L14" s="19"/>
      <c r="M14" s="76">
        <f t="shared" si="3"/>
        <v>0</v>
      </c>
      <c r="N14" s="71">
        <f t="shared" si="4"/>
        <v>19</v>
      </c>
      <c r="O14" s="76">
        <f t="shared" si="5"/>
        <v>4.6568627450980395</v>
      </c>
      <c r="P14" s="71">
        <f t="shared" si="6"/>
        <v>13</v>
      </c>
      <c r="Q14" s="76">
        <f t="shared" si="7"/>
        <v>3.4852546916890081</v>
      </c>
      <c r="R14" s="114">
        <f t="shared" si="8"/>
        <v>4.6568627450980395</v>
      </c>
      <c r="S14" s="115">
        <f t="shared" si="9"/>
        <v>3.4852546916890081</v>
      </c>
      <c r="T14" s="115">
        <f t="shared" si="10"/>
        <v>0</v>
      </c>
      <c r="U14" s="115">
        <f t="shared" si="11"/>
        <v>0</v>
      </c>
      <c r="V14" s="115">
        <f t="shared" si="12"/>
        <v>4.6568627450980395</v>
      </c>
      <c r="W14" s="115">
        <f t="shared" si="13"/>
        <v>3.4852546916890081</v>
      </c>
    </row>
    <row r="15" spans="1:26" ht="14.45" customHeight="1" x14ac:dyDescent="0.2">
      <c r="A15" s="98"/>
      <c r="B15" s="12">
        <v>7</v>
      </c>
      <c r="C15" s="108" t="s">
        <v>280</v>
      </c>
      <c r="D15" s="19">
        <v>297</v>
      </c>
      <c r="E15" s="19">
        <v>225</v>
      </c>
      <c r="F15" s="19">
        <v>18</v>
      </c>
      <c r="G15" s="76">
        <f t="shared" si="0"/>
        <v>6.0606060606060606</v>
      </c>
      <c r="H15" s="19">
        <v>15</v>
      </c>
      <c r="I15" s="76">
        <f t="shared" si="1"/>
        <v>6.666666666666667</v>
      </c>
      <c r="J15" s="19">
        <v>1</v>
      </c>
      <c r="K15" s="76">
        <f t="shared" si="2"/>
        <v>0.33670033670033667</v>
      </c>
      <c r="L15" s="19"/>
      <c r="M15" s="76">
        <f t="shared" si="3"/>
        <v>0</v>
      </c>
      <c r="N15" s="71">
        <f t="shared" si="4"/>
        <v>19</v>
      </c>
      <c r="O15" s="76">
        <f t="shared" si="5"/>
        <v>6.3973063973063971</v>
      </c>
      <c r="P15" s="71">
        <f t="shared" si="6"/>
        <v>15</v>
      </c>
      <c r="Q15" s="76">
        <f t="shared" si="7"/>
        <v>6.666666666666667</v>
      </c>
      <c r="R15" s="114">
        <f t="shared" si="8"/>
        <v>6.0606060606060606</v>
      </c>
      <c r="S15" s="115">
        <f t="shared" si="9"/>
        <v>6.666666666666667</v>
      </c>
      <c r="T15" s="115">
        <f t="shared" si="10"/>
        <v>0.33670033670033672</v>
      </c>
      <c r="U15" s="115">
        <f t="shared" si="11"/>
        <v>0</v>
      </c>
      <c r="V15" s="115">
        <f t="shared" si="12"/>
        <v>6.3973063973063971</v>
      </c>
      <c r="W15" s="115">
        <f t="shared" si="13"/>
        <v>6.666666666666667</v>
      </c>
      <c r="X15" s="125"/>
      <c r="Y15" s="125"/>
      <c r="Z15" s="125"/>
    </row>
    <row r="16" spans="1:26" ht="14.45" customHeight="1" x14ac:dyDescent="0.2">
      <c r="A16" s="98"/>
      <c r="B16" s="12">
        <v>8</v>
      </c>
      <c r="C16" s="108" t="s">
        <v>281</v>
      </c>
      <c r="D16" s="19">
        <v>458</v>
      </c>
      <c r="E16" s="19">
        <v>508</v>
      </c>
      <c r="F16" s="19">
        <v>20</v>
      </c>
      <c r="G16" s="76">
        <f t="shared" si="0"/>
        <v>4.3668122270742353</v>
      </c>
      <c r="H16" s="19">
        <v>23</v>
      </c>
      <c r="I16" s="76">
        <f t="shared" si="1"/>
        <v>4.5275590551181102</v>
      </c>
      <c r="J16" s="19">
        <v>1</v>
      </c>
      <c r="K16" s="76">
        <f t="shared" si="2"/>
        <v>0.21834061135371177</v>
      </c>
      <c r="L16" s="19"/>
      <c r="M16" s="76">
        <f t="shared" si="3"/>
        <v>0</v>
      </c>
      <c r="N16" s="71">
        <f t="shared" si="4"/>
        <v>21</v>
      </c>
      <c r="O16" s="76">
        <f t="shared" si="5"/>
        <v>4.5851528384279483</v>
      </c>
      <c r="P16" s="71">
        <f t="shared" si="6"/>
        <v>23</v>
      </c>
      <c r="Q16" s="76">
        <f t="shared" si="7"/>
        <v>4.5275590551181102</v>
      </c>
      <c r="R16" s="114">
        <f t="shared" si="8"/>
        <v>4.3668122270742362</v>
      </c>
      <c r="S16" s="115">
        <f t="shared" si="9"/>
        <v>4.5275590551181102</v>
      </c>
      <c r="T16" s="115">
        <f t="shared" si="10"/>
        <v>0.2183406113537118</v>
      </c>
      <c r="U16" s="115">
        <f t="shared" si="11"/>
        <v>0</v>
      </c>
      <c r="V16" s="115">
        <f t="shared" si="12"/>
        <v>4.5851528384279474</v>
      </c>
      <c r="W16" s="115">
        <f t="shared" si="13"/>
        <v>4.5275590551181102</v>
      </c>
      <c r="X16" s="125"/>
      <c r="Y16" s="125"/>
      <c r="Z16" s="125"/>
    </row>
    <row r="17" spans="1:26" ht="14.45" customHeight="1" x14ac:dyDescent="0.2">
      <c r="A17" s="98"/>
      <c r="B17" s="12">
        <v>9</v>
      </c>
      <c r="C17" s="108" t="s">
        <v>282</v>
      </c>
      <c r="D17" s="19">
        <v>283</v>
      </c>
      <c r="E17" s="19">
        <v>211</v>
      </c>
      <c r="F17" s="19">
        <v>19</v>
      </c>
      <c r="G17" s="76">
        <f t="shared" si="0"/>
        <v>6.7137809187279158</v>
      </c>
      <c r="H17" s="19">
        <v>9</v>
      </c>
      <c r="I17" s="76">
        <f t="shared" si="1"/>
        <v>4.2654028436018958</v>
      </c>
      <c r="J17" s="19">
        <v>1</v>
      </c>
      <c r="K17" s="76">
        <f t="shared" si="2"/>
        <v>0.35335689045936397</v>
      </c>
      <c r="L17" s="19"/>
      <c r="M17" s="76">
        <f t="shared" si="3"/>
        <v>0</v>
      </c>
      <c r="N17" s="71">
        <f t="shared" si="4"/>
        <v>20</v>
      </c>
      <c r="O17" s="76">
        <f t="shared" si="5"/>
        <v>7.0671378091872796</v>
      </c>
      <c r="P17" s="71">
        <f t="shared" si="6"/>
        <v>9</v>
      </c>
      <c r="Q17" s="76">
        <f t="shared" si="7"/>
        <v>4.2654028436018958</v>
      </c>
      <c r="R17" s="114">
        <f t="shared" si="8"/>
        <v>6.7137809187279149</v>
      </c>
      <c r="S17" s="115">
        <f t="shared" si="9"/>
        <v>4.2654028436018958</v>
      </c>
      <c r="T17" s="115">
        <f t="shared" si="10"/>
        <v>0.35335689045936397</v>
      </c>
      <c r="U17" s="115">
        <f t="shared" si="11"/>
        <v>0</v>
      </c>
      <c r="V17" s="115">
        <f t="shared" si="12"/>
        <v>7.0671378091872787</v>
      </c>
      <c r="W17" s="115">
        <f t="shared" si="13"/>
        <v>4.2654028436018958</v>
      </c>
      <c r="X17" s="125"/>
      <c r="Y17" s="125"/>
      <c r="Z17" s="125"/>
    </row>
    <row r="18" spans="1:26" ht="14.45" customHeight="1" x14ac:dyDescent="0.2">
      <c r="A18" s="98"/>
      <c r="B18" s="12">
        <v>10</v>
      </c>
      <c r="C18" s="108" t="s">
        <v>283</v>
      </c>
      <c r="D18" s="19">
        <v>736</v>
      </c>
      <c r="E18" s="19">
        <v>568</v>
      </c>
      <c r="F18" s="19">
        <v>41</v>
      </c>
      <c r="G18" s="76">
        <f t="shared" si="0"/>
        <v>5.570652173913043</v>
      </c>
      <c r="H18" s="19">
        <v>23</v>
      </c>
      <c r="I18" s="76">
        <f t="shared" si="1"/>
        <v>4.0492957746478879</v>
      </c>
      <c r="J18" s="19">
        <v>1</v>
      </c>
      <c r="K18" s="76">
        <f t="shared" si="2"/>
        <v>0.1358695652173913</v>
      </c>
      <c r="L18" s="19">
        <v>2</v>
      </c>
      <c r="M18" s="76">
        <f t="shared" si="3"/>
        <v>0.35211267605633806</v>
      </c>
      <c r="N18" s="71">
        <f t="shared" si="4"/>
        <v>42</v>
      </c>
      <c r="O18" s="76">
        <f t="shared" si="5"/>
        <v>5.7065217391304346</v>
      </c>
      <c r="P18" s="71">
        <f t="shared" si="6"/>
        <v>25</v>
      </c>
      <c r="Q18" s="76">
        <f t="shared" si="7"/>
        <v>4.401408450704225</v>
      </c>
      <c r="R18" s="114">
        <f t="shared" si="8"/>
        <v>5.5706521739130439</v>
      </c>
      <c r="S18" s="115">
        <f t="shared" si="9"/>
        <v>4.049295774647887</v>
      </c>
      <c r="T18" s="115">
        <f t="shared" si="10"/>
        <v>0.1358695652173913</v>
      </c>
      <c r="U18" s="115">
        <f t="shared" si="11"/>
        <v>0.352112676056338</v>
      </c>
      <c r="V18" s="115">
        <f t="shared" si="12"/>
        <v>5.7065217391304346</v>
      </c>
      <c r="W18" s="115">
        <f t="shared" si="13"/>
        <v>4.401408450704225</v>
      </c>
      <c r="X18" s="125"/>
      <c r="Y18" s="125"/>
      <c r="Z18" s="125"/>
    </row>
    <row r="19" spans="1:26" ht="14.45" customHeight="1" x14ac:dyDescent="0.2">
      <c r="A19" s="98"/>
      <c r="B19" s="12">
        <v>11</v>
      </c>
      <c r="C19" s="108" t="s">
        <v>284</v>
      </c>
      <c r="D19" s="19">
        <v>334</v>
      </c>
      <c r="E19" s="19">
        <v>402</v>
      </c>
      <c r="F19" s="19">
        <v>6</v>
      </c>
      <c r="G19" s="76">
        <f t="shared" si="0"/>
        <v>1.7964071856287425</v>
      </c>
      <c r="H19" s="19">
        <v>14</v>
      </c>
      <c r="I19" s="76">
        <f t="shared" si="1"/>
        <v>3.4825870646766171</v>
      </c>
      <c r="J19" s="19">
        <v>1</v>
      </c>
      <c r="K19" s="76">
        <f t="shared" si="2"/>
        <v>0.29940119760479045</v>
      </c>
      <c r="L19" s="19">
        <v>1</v>
      </c>
      <c r="M19" s="76">
        <f t="shared" si="3"/>
        <v>0.24875621890547264</v>
      </c>
      <c r="N19" s="71">
        <f t="shared" si="4"/>
        <v>7</v>
      </c>
      <c r="O19" s="76">
        <f t="shared" si="5"/>
        <v>2.0958083832335328</v>
      </c>
      <c r="P19" s="71">
        <f t="shared" si="6"/>
        <v>15</v>
      </c>
      <c r="Q19" s="76">
        <f t="shared" si="7"/>
        <v>3.7313432835820892</v>
      </c>
      <c r="R19" s="114">
        <f t="shared" si="8"/>
        <v>1.7964071856287425</v>
      </c>
      <c r="S19" s="115">
        <f t="shared" si="9"/>
        <v>3.4825870646766171</v>
      </c>
      <c r="T19" s="115">
        <f t="shared" si="10"/>
        <v>0.29940119760479039</v>
      </c>
      <c r="U19" s="115">
        <f t="shared" si="11"/>
        <v>0.24875621890547264</v>
      </c>
      <c r="V19" s="115">
        <f t="shared" si="12"/>
        <v>2.0958083832335328</v>
      </c>
      <c r="W19" s="115">
        <f t="shared" si="13"/>
        <v>3.7313432835820897</v>
      </c>
      <c r="X19" s="125"/>
      <c r="Y19" s="125"/>
      <c r="Z19" s="125"/>
    </row>
    <row r="20" spans="1:26" ht="14.45" customHeight="1" x14ac:dyDescent="0.2">
      <c r="A20" s="98"/>
      <c r="B20" s="12">
        <v>12</v>
      </c>
      <c r="C20" s="108" t="s">
        <v>285</v>
      </c>
      <c r="D20" s="19">
        <v>251</v>
      </c>
      <c r="E20" s="19">
        <v>328</v>
      </c>
      <c r="F20" s="19">
        <v>20</v>
      </c>
      <c r="G20" s="76">
        <f t="shared" si="0"/>
        <v>7.9681274900398407</v>
      </c>
      <c r="H20" s="19">
        <v>11</v>
      </c>
      <c r="I20" s="76">
        <f t="shared" si="1"/>
        <v>3.3536585365853662</v>
      </c>
      <c r="J20" s="19"/>
      <c r="K20" s="76">
        <f t="shared" si="2"/>
        <v>0</v>
      </c>
      <c r="L20" s="19"/>
      <c r="M20" s="76">
        <f t="shared" si="3"/>
        <v>0</v>
      </c>
      <c r="N20" s="71">
        <f t="shared" si="4"/>
        <v>20</v>
      </c>
      <c r="O20" s="76">
        <f t="shared" si="5"/>
        <v>7.9681274900398407</v>
      </c>
      <c r="P20" s="71">
        <f t="shared" si="6"/>
        <v>11</v>
      </c>
      <c r="Q20" s="76">
        <f t="shared" si="7"/>
        <v>3.3536585365853662</v>
      </c>
      <c r="R20" s="114">
        <f t="shared" si="8"/>
        <v>7.9681274900398407</v>
      </c>
      <c r="S20" s="115">
        <f t="shared" si="9"/>
        <v>3.3536585365853657</v>
      </c>
      <c r="T20" s="115">
        <f t="shared" si="10"/>
        <v>0</v>
      </c>
      <c r="U20" s="115">
        <f t="shared" si="11"/>
        <v>0</v>
      </c>
      <c r="V20" s="115">
        <f t="shared" si="12"/>
        <v>7.9681274900398407</v>
      </c>
      <c r="W20" s="115">
        <f t="shared" si="13"/>
        <v>3.3536585365853657</v>
      </c>
      <c r="X20" s="125"/>
      <c r="Y20" s="125"/>
      <c r="Z20" s="125"/>
    </row>
    <row r="21" spans="1:26" ht="14.45" customHeight="1" x14ac:dyDescent="0.2">
      <c r="A21" s="98"/>
      <c r="B21" s="12">
        <v>13</v>
      </c>
      <c r="C21" s="108" t="s">
        <v>286</v>
      </c>
      <c r="D21" s="19">
        <v>868</v>
      </c>
      <c r="E21" s="19">
        <v>810</v>
      </c>
      <c r="F21" s="19">
        <v>50</v>
      </c>
      <c r="G21" s="76">
        <f t="shared" si="0"/>
        <v>5.7603686635944698</v>
      </c>
      <c r="H21" s="19">
        <v>24</v>
      </c>
      <c r="I21" s="76">
        <f t="shared" si="1"/>
        <v>2.9629629629629632</v>
      </c>
      <c r="J21" s="19">
        <v>2</v>
      </c>
      <c r="K21" s="76">
        <f t="shared" si="2"/>
        <v>0.2304147465437788</v>
      </c>
      <c r="L21" s="19">
        <v>3</v>
      </c>
      <c r="M21" s="76">
        <f t="shared" si="3"/>
        <v>0.37037037037037041</v>
      </c>
      <c r="N21" s="71">
        <f t="shared" si="4"/>
        <v>52</v>
      </c>
      <c r="O21" s="76">
        <f t="shared" si="5"/>
        <v>5.9907834101382482</v>
      </c>
      <c r="P21" s="71">
        <f t="shared" si="6"/>
        <v>27</v>
      </c>
      <c r="Q21" s="76">
        <f t="shared" si="7"/>
        <v>3.3333333333333335</v>
      </c>
      <c r="R21" s="114">
        <f t="shared" si="8"/>
        <v>5.7603686635944698</v>
      </c>
      <c r="S21" s="115">
        <f t="shared" si="9"/>
        <v>2.9629629629629628</v>
      </c>
      <c r="T21" s="115">
        <f t="shared" si="10"/>
        <v>0.2304147465437788</v>
      </c>
      <c r="U21" s="115">
        <f t="shared" si="11"/>
        <v>0.37037037037037035</v>
      </c>
      <c r="V21" s="115">
        <f t="shared" si="12"/>
        <v>5.9907834101382491</v>
      </c>
      <c r="W21" s="115">
        <f t="shared" si="13"/>
        <v>3.3333333333333335</v>
      </c>
      <c r="X21" s="125"/>
      <c r="Y21" s="125"/>
      <c r="Z21" s="125"/>
    </row>
    <row r="22" spans="1:26" ht="14.45" customHeight="1" x14ac:dyDescent="0.2">
      <c r="A22" s="98"/>
      <c r="B22" s="12">
        <v>14</v>
      </c>
      <c r="C22" s="108" t="s">
        <v>287</v>
      </c>
      <c r="D22" s="19">
        <v>328</v>
      </c>
      <c r="E22" s="19">
        <v>370</v>
      </c>
      <c r="F22" s="19">
        <v>21</v>
      </c>
      <c r="G22" s="76">
        <f t="shared" si="0"/>
        <v>6.4024390243902438</v>
      </c>
      <c r="H22" s="19">
        <v>21</v>
      </c>
      <c r="I22" s="76">
        <f t="shared" si="1"/>
        <v>5.6756756756756763</v>
      </c>
      <c r="J22" s="19">
        <v>1</v>
      </c>
      <c r="K22" s="76">
        <f t="shared" si="2"/>
        <v>0.3048780487804878</v>
      </c>
      <c r="L22" s="19"/>
      <c r="M22" s="76">
        <f t="shared" si="3"/>
        <v>0</v>
      </c>
      <c r="N22" s="71">
        <f t="shared" si="4"/>
        <v>22</v>
      </c>
      <c r="O22" s="76">
        <f t="shared" si="5"/>
        <v>6.7073170731707323</v>
      </c>
      <c r="P22" s="71">
        <f t="shared" si="6"/>
        <v>21</v>
      </c>
      <c r="Q22" s="76">
        <f t="shared" si="7"/>
        <v>5.6756756756756763</v>
      </c>
      <c r="R22" s="114">
        <f t="shared" si="8"/>
        <v>6.4024390243902438</v>
      </c>
      <c r="S22" s="115">
        <f t="shared" si="9"/>
        <v>5.6756756756756754</v>
      </c>
      <c r="T22" s="115">
        <f t="shared" si="10"/>
        <v>0.3048780487804878</v>
      </c>
      <c r="U22" s="115">
        <f t="shared" si="11"/>
        <v>0</v>
      </c>
      <c r="V22" s="115">
        <f t="shared" si="12"/>
        <v>6.7073170731707314</v>
      </c>
      <c r="W22" s="115">
        <f t="shared" si="13"/>
        <v>5.6756756756756754</v>
      </c>
      <c r="X22" s="125"/>
      <c r="Y22" s="125"/>
      <c r="Z22" s="125"/>
    </row>
    <row r="23" spans="1:26" ht="14.45" customHeight="1" x14ac:dyDescent="0.2">
      <c r="A23" s="98"/>
      <c r="B23" s="12">
        <v>15</v>
      </c>
      <c r="C23" s="108" t="s">
        <v>288</v>
      </c>
      <c r="D23" s="19">
        <v>811</v>
      </c>
      <c r="E23" s="19">
        <v>566</v>
      </c>
      <c r="F23" s="19">
        <v>64</v>
      </c>
      <c r="G23" s="76">
        <f t="shared" si="0"/>
        <v>7.8914919852034524</v>
      </c>
      <c r="H23" s="19">
        <v>19</v>
      </c>
      <c r="I23" s="76">
        <f t="shared" si="1"/>
        <v>3.3568904593639579</v>
      </c>
      <c r="J23" s="19">
        <v>2</v>
      </c>
      <c r="K23" s="76">
        <f t="shared" si="2"/>
        <v>0.24660912453760789</v>
      </c>
      <c r="L23" s="19">
        <v>2</v>
      </c>
      <c r="M23" s="76">
        <f t="shared" si="3"/>
        <v>0.35335689045936397</v>
      </c>
      <c r="N23" s="71">
        <f t="shared" si="4"/>
        <v>66</v>
      </c>
      <c r="O23" s="76">
        <f t="shared" si="5"/>
        <v>8.1381011097410614</v>
      </c>
      <c r="P23" s="71">
        <f t="shared" si="6"/>
        <v>21</v>
      </c>
      <c r="Q23" s="76">
        <f t="shared" si="7"/>
        <v>3.7102473498233217</v>
      </c>
      <c r="R23" s="114">
        <f t="shared" si="8"/>
        <v>7.8914919852034524</v>
      </c>
      <c r="S23" s="115">
        <f t="shared" si="9"/>
        <v>3.3568904593639575</v>
      </c>
      <c r="T23" s="115">
        <f t="shared" si="10"/>
        <v>0.24660912453760789</v>
      </c>
      <c r="U23" s="115">
        <f t="shared" si="11"/>
        <v>0.35335689045936397</v>
      </c>
      <c r="V23" s="115">
        <f t="shared" si="12"/>
        <v>8.1381011097410596</v>
      </c>
      <c r="W23" s="115">
        <f t="shared" si="13"/>
        <v>3.7102473498233217</v>
      </c>
      <c r="X23" s="125"/>
      <c r="Y23" s="125"/>
      <c r="Z23" s="125"/>
    </row>
    <row r="24" spans="1:26" ht="14.45" customHeight="1" x14ac:dyDescent="0.2">
      <c r="A24" s="98"/>
      <c r="B24" s="12">
        <v>16</v>
      </c>
      <c r="C24" s="108" t="s">
        <v>289</v>
      </c>
      <c r="D24" s="19">
        <v>428</v>
      </c>
      <c r="E24" s="19">
        <v>376</v>
      </c>
      <c r="F24" s="19">
        <v>19</v>
      </c>
      <c r="G24" s="76">
        <f t="shared" si="0"/>
        <v>4.4392523364485976</v>
      </c>
      <c r="H24" s="19">
        <v>14</v>
      </c>
      <c r="I24" s="76">
        <f t="shared" si="1"/>
        <v>3.7234042553191489</v>
      </c>
      <c r="J24" s="19">
        <v>1</v>
      </c>
      <c r="K24" s="76">
        <f t="shared" si="2"/>
        <v>0.23364485981308408</v>
      </c>
      <c r="L24" s="19"/>
      <c r="M24" s="76">
        <f t="shared" si="3"/>
        <v>0</v>
      </c>
      <c r="N24" s="71">
        <f t="shared" si="4"/>
        <v>20</v>
      </c>
      <c r="O24" s="76">
        <f t="shared" si="5"/>
        <v>4.6728971962616823</v>
      </c>
      <c r="P24" s="71">
        <f t="shared" si="6"/>
        <v>14</v>
      </c>
      <c r="Q24" s="76">
        <f t="shared" si="7"/>
        <v>3.7234042553191489</v>
      </c>
      <c r="R24" s="114">
        <f t="shared" si="8"/>
        <v>4.4392523364485985</v>
      </c>
      <c r="S24" s="115">
        <f t="shared" si="9"/>
        <v>3.7234042553191489</v>
      </c>
      <c r="T24" s="115">
        <f t="shared" si="10"/>
        <v>0.23364485981308411</v>
      </c>
      <c r="U24" s="115">
        <f t="shared" si="11"/>
        <v>0</v>
      </c>
      <c r="V24" s="115">
        <f t="shared" si="12"/>
        <v>4.6728971962616823</v>
      </c>
      <c r="W24" s="115">
        <f t="shared" si="13"/>
        <v>3.7234042553191489</v>
      </c>
      <c r="X24" s="125"/>
      <c r="Y24" s="125"/>
      <c r="Z24" s="125"/>
    </row>
    <row r="25" spans="1:26" ht="14.45" customHeight="1" x14ac:dyDescent="0.2">
      <c r="A25" s="98"/>
      <c r="B25" s="12">
        <v>17</v>
      </c>
      <c r="C25" s="108" t="s">
        <v>290</v>
      </c>
      <c r="D25" s="19">
        <v>328</v>
      </c>
      <c r="E25" s="19">
        <v>348</v>
      </c>
      <c r="F25" s="19">
        <v>17</v>
      </c>
      <c r="G25" s="76">
        <f t="shared" si="0"/>
        <v>5.1829268292682924</v>
      </c>
      <c r="H25" s="19">
        <v>8</v>
      </c>
      <c r="I25" s="76">
        <f t="shared" si="1"/>
        <v>2.2988505747126435</v>
      </c>
      <c r="J25" s="19"/>
      <c r="K25" s="76">
        <f t="shared" si="2"/>
        <v>0</v>
      </c>
      <c r="L25" s="19"/>
      <c r="M25" s="76">
        <f t="shared" si="3"/>
        <v>0</v>
      </c>
      <c r="N25" s="71">
        <f t="shared" si="4"/>
        <v>17</v>
      </c>
      <c r="O25" s="76">
        <f t="shared" si="5"/>
        <v>5.1829268292682924</v>
      </c>
      <c r="P25" s="71">
        <f t="shared" si="6"/>
        <v>8</v>
      </c>
      <c r="Q25" s="76">
        <f t="shared" si="7"/>
        <v>2.2988505747126435</v>
      </c>
      <c r="R25" s="114">
        <f t="shared" si="8"/>
        <v>5.1829268292682924</v>
      </c>
      <c r="S25" s="115">
        <f t="shared" si="9"/>
        <v>2.2988505747126435</v>
      </c>
      <c r="T25" s="115">
        <f t="shared" si="10"/>
        <v>0</v>
      </c>
      <c r="U25" s="115">
        <f t="shared" si="11"/>
        <v>0</v>
      </c>
      <c r="V25" s="115">
        <f t="shared" si="12"/>
        <v>5.1829268292682924</v>
      </c>
      <c r="W25" s="115">
        <f t="shared" si="13"/>
        <v>2.2988505747126435</v>
      </c>
      <c r="X25" s="125"/>
      <c r="Y25" s="125"/>
      <c r="Z25" s="125"/>
    </row>
    <row r="26" spans="1:26" ht="14.45" customHeight="1" x14ac:dyDescent="0.2">
      <c r="A26" s="98"/>
      <c r="B26" s="12">
        <v>18</v>
      </c>
      <c r="C26" s="108" t="s">
        <v>291</v>
      </c>
      <c r="D26" s="19">
        <v>293</v>
      </c>
      <c r="E26" s="19">
        <v>218</v>
      </c>
      <c r="F26" s="19">
        <v>9</v>
      </c>
      <c r="G26" s="76">
        <f t="shared" si="0"/>
        <v>3.0716723549488054</v>
      </c>
      <c r="H26" s="19">
        <v>7</v>
      </c>
      <c r="I26" s="76">
        <f t="shared" si="1"/>
        <v>3.2110091743119269</v>
      </c>
      <c r="J26" s="19">
        <v>1</v>
      </c>
      <c r="K26" s="76">
        <f t="shared" si="2"/>
        <v>0.34129692832764508</v>
      </c>
      <c r="L26" s="19"/>
      <c r="M26" s="76">
        <f t="shared" si="3"/>
        <v>0</v>
      </c>
      <c r="N26" s="71">
        <f t="shared" si="4"/>
        <v>10</v>
      </c>
      <c r="O26" s="76">
        <f t="shared" si="5"/>
        <v>3.4129692832764507</v>
      </c>
      <c r="P26" s="71">
        <f t="shared" si="6"/>
        <v>7</v>
      </c>
      <c r="Q26" s="76">
        <f t="shared" si="7"/>
        <v>3.2110091743119269</v>
      </c>
      <c r="R26" s="114">
        <f t="shared" si="8"/>
        <v>3.0716723549488054</v>
      </c>
      <c r="S26" s="115">
        <f t="shared" si="9"/>
        <v>3.2110091743119265</v>
      </c>
      <c r="T26" s="115">
        <f t="shared" si="10"/>
        <v>0.34129692832764508</v>
      </c>
      <c r="U26" s="115">
        <f t="shared" si="11"/>
        <v>0</v>
      </c>
      <c r="V26" s="115">
        <f t="shared" si="12"/>
        <v>3.4129692832764507</v>
      </c>
      <c r="W26" s="115">
        <f t="shared" si="13"/>
        <v>3.2110091743119265</v>
      </c>
      <c r="X26" s="125"/>
      <c r="Y26" s="125"/>
      <c r="Z26" s="125"/>
    </row>
    <row r="27" spans="1:26" ht="14.45" customHeight="1" x14ac:dyDescent="0.2">
      <c r="A27" s="98"/>
      <c r="B27" s="12">
        <v>19</v>
      </c>
      <c r="C27" s="108" t="s">
        <v>292</v>
      </c>
      <c r="D27" s="19">
        <v>254</v>
      </c>
      <c r="E27" s="19">
        <v>274</v>
      </c>
      <c r="F27" s="19">
        <v>11</v>
      </c>
      <c r="G27" s="76">
        <f t="shared" si="0"/>
        <v>4.3307086614173231</v>
      </c>
      <c r="H27" s="19">
        <v>20</v>
      </c>
      <c r="I27" s="76">
        <f t="shared" si="1"/>
        <v>7.2992700729926998</v>
      </c>
      <c r="J27" s="19"/>
      <c r="K27" s="76">
        <f t="shared" si="2"/>
        <v>0</v>
      </c>
      <c r="L27" s="19"/>
      <c r="M27" s="76">
        <f t="shared" si="3"/>
        <v>0</v>
      </c>
      <c r="N27" s="71">
        <f t="shared" si="4"/>
        <v>11</v>
      </c>
      <c r="O27" s="76">
        <f t="shared" si="5"/>
        <v>4.3307086614173231</v>
      </c>
      <c r="P27" s="71">
        <f t="shared" si="6"/>
        <v>20</v>
      </c>
      <c r="Q27" s="76">
        <f t="shared" si="7"/>
        <v>7.2992700729926998</v>
      </c>
      <c r="R27" s="114">
        <f t="shared" si="8"/>
        <v>4.3307086614173231</v>
      </c>
      <c r="S27" s="115">
        <f t="shared" si="9"/>
        <v>7.2992700729927007</v>
      </c>
      <c r="T27" s="115">
        <f t="shared" si="10"/>
        <v>0</v>
      </c>
      <c r="U27" s="115">
        <f t="shared" si="11"/>
        <v>0</v>
      </c>
      <c r="V27" s="115">
        <f t="shared" si="12"/>
        <v>4.3307086614173231</v>
      </c>
      <c r="W27" s="115">
        <f t="shared" si="13"/>
        <v>7.2992700729927007</v>
      </c>
      <c r="X27" s="125"/>
      <c r="Y27" s="125"/>
      <c r="Z27" s="125"/>
    </row>
    <row r="28" spans="1:26" ht="14.45" customHeight="1" x14ac:dyDescent="0.2">
      <c r="A28" s="98"/>
      <c r="B28" s="12">
        <v>20</v>
      </c>
      <c r="C28" s="108" t="s">
        <v>293</v>
      </c>
      <c r="D28" s="19">
        <v>890</v>
      </c>
      <c r="E28" s="19">
        <v>733</v>
      </c>
      <c r="F28" s="19">
        <v>52</v>
      </c>
      <c r="G28" s="76">
        <f t="shared" si="0"/>
        <v>5.8426966292134832</v>
      </c>
      <c r="H28" s="19">
        <v>34</v>
      </c>
      <c r="I28" s="76">
        <f t="shared" si="1"/>
        <v>4.6384720327421549</v>
      </c>
      <c r="J28" s="19">
        <v>1</v>
      </c>
      <c r="K28" s="76">
        <f t="shared" si="2"/>
        <v>0.11235955056179776</v>
      </c>
      <c r="L28" s="19">
        <v>1</v>
      </c>
      <c r="M28" s="76">
        <f t="shared" si="3"/>
        <v>0.13642564802182811</v>
      </c>
      <c r="N28" s="71">
        <f t="shared" si="4"/>
        <v>53</v>
      </c>
      <c r="O28" s="76">
        <f t="shared" si="5"/>
        <v>5.9550561797752808</v>
      </c>
      <c r="P28" s="71">
        <f t="shared" si="6"/>
        <v>35</v>
      </c>
      <c r="Q28" s="76">
        <f t="shared" si="7"/>
        <v>4.7748976807639831</v>
      </c>
      <c r="R28" s="114">
        <f t="shared" si="8"/>
        <v>5.8426966292134832</v>
      </c>
      <c r="S28" s="115">
        <f t="shared" si="9"/>
        <v>4.6384720327421558</v>
      </c>
      <c r="T28" s="115">
        <f t="shared" si="10"/>
        <v>0.11235955056179775</v>
      </c>
      <c r="U28" s="115">
        <f t="shared" si="11"/>
        <v>0.13642564802182811</v>
      </c>
      <c r="V28" s="115">
        <f t="shared" si="12"/>
        <v>5.9550561797752808</v>
      </c>
      <c r="W28" s="115">
        <f t="shared" si="13"/>
        <v>4.774897680763984</v>
      </c>
      <c r="X28" s="125"/>
      <c r="Y28" s="125"/>
      <c r="Z28" s="125"/>
    </row>
    <row r="29" spans="1:26" ht="14.45" customHeight="1" x14ac:dyDescent="0.2">
      <c r="A29" s="98"/>
      <c r="B29" s="12">
        <v>21</v>
      </c>
      <c r="C29" s="108" t="s">
        <v>294</v>
      </c>
      <c r="D29" s="19">
        <v>321</v>
      </c>
      <c r="E29" s="19">
        <v>322</v>
      </c>
      <c r="F29" s="19">
        <v>10</v>
      </c>
      <c r="G29" s="76">
        <f t="shared" si="0"/>
        <v>3.1152647975077881</v>
      </c>
      <c r="H29" s="19">
        <v>8</v>
      </c>
      <c r="I29" s="76">
        <f t="shared" si="1"/>
        <v>2.4844720496894408</v>
      </c>
      <c r="J29" s="19"/>
      <c r="K29" s="76">
        <f t="shared" si="2"/>
        <v>0</v>
      </c>
      <c r="L29" s="19"/>
      <c r="M29" s="76">
        <f t="shared" si="3"/>
        <v>0</v>
      </c>
      <c r="N29" s="71">
        <f t="shared" si="4"/>
        <v>10</v>
      </c>
      <c r="O29" s="76">
        <f t="shared" si="5"/>
        <v>3.1152647975077881</v>
      </c>
      <c r="P29" s="71">
        <f t="shared" si="6"/>
        <v>8</v>
      </c>
      <c r="Q29" s="76">
        <f t="shared" si="7"/>
        <v>2.4844720496894408</v>
      </c>
      <c r="R29" s="114">
        <f t="shared" si="8"/>
        <v>3.1152647975077881</v>
      </c>
      <c r="S29" s="115">
        <f t="shared" si="9"/>
        <v>2.4844720496894408</v>
      </c>
      <c r="T29" s="115">
        <f t="shared" si="10"/>
        <v>0</v>
      </c>
      <c r="U29" s="115">
        <f t="shared" si="11"/>
        <v>0</v>
      </c>
      <c r="V29" s="115">
        <f t="shared" si="12"/>
        <v>3.1152647975077881</v>
      </c>
      <c r="W29" s="115">
        <f t="shared" si="13"/>
        <v>2.4844720496894408</v>
      </c>
      <c r="X29" s="125"/>
      <c r="Y29" s="125"/>
      <c r="Z29" s="125"/>
    </row>
    <row r="30" spans="1:26" ht="14.45" customHeight="1" x14ac:dyDescent="0.2">
      <c r="A30" s="98"/>
      <c r="B30" s="12">
        <v>22</v>
      </c>
      <c r="C30" s="108" t="s">
        <v>295</v>
      </c>
      <c r="D30" s="19">
        <v>329</v>
      </c>
      <c r="E30" s="19">
        <v>327</v>
      </c>
      <c r="F30" s="19">
        <v>23</v>
      </c>
      <c r="G30" s="76">
        <f t="shared" si="0"/>
        <v>6.9908814589665651</v>
      </c>
      <c r="H30" s="19">
        <v>17</v>
      </c>
      <c r="I30" s="76">
        <f t="shared" si="1"/>
        <v>5.1987767584097861</v>
      </c>
      <c r="J30" s="19"/>
      <c r="K30" s="76">
        <f t="shared" si="2"/>
        <v>0</v>
      </c>
      <c r="L30" s="19"/>
      <c r="M30" s="76">
        <f t="shared" si="3"/>
        <v>0</v>
      </c>
      <c r="N30" s="71">
        <f t="shared" si="4"/>
        <v>23</v>
      </c>
      <c r="O30" s="76">
        <f t="shared" si="5"/>
        <v>6.9908814589665651</v>
      </c>
      <c r="P30" s="71">
        <f t="shared" si="6"/>
        <v>17</v>
      </c>
      <c r="Q30" s="76">
        <f t="shared" si="7"/>
        <v>5.1987767584097861</v>
      </c>
      <c r="R30" s="114">
        <f t="shared" si="8"/>
        <v>6.9908814589665651</v>
      </c>
      <c r="S30" s="115">
        <f t="shared" si="9"/>
        <v>5.1987767584097861</v>
      </c>
      <c r="T30" s="115">
        <f t="shared" si="10"/>
        <v>0</v>
      </c>
      <c r="U30" s="115">
        <f t="shared" si="11"/>
        <v>0</v>
      </c>
      <c r="V30" s="115">
        <f t="shared" si="12"/>
        <v>6.9908814589665651</v>
      </c>
      <c r="W30" s="115">
        <f t="shared" si="13"/>
        <v>5.1987767584097861</v>
      </c>
      <c r="X30" s="125"/>
      <c r="Y30" s="125"/>
      <c r="Z30" s="125"/>
    </row>
    <row r="31" spans="1:26" ht="14.45" customHeight="1" x14ac:dyDescent="0.2">
      <c r="A31" s="98"/>
      <c r="B31" s="12">
        <v>23</v>
      </c>
      <c r="C31" s="108" t="s">
        <v>296</v>
      </c>
      <c r="D31" s="19">
        <v>337</v>
      </c>
      <c r="E31" s="19">
        <v>245</v>
      </c>
      <c r="F31" s="19">
        <v>11</v>
      </c>
      <c r="G31" s="76">
        <f t="shared" si="0"/>
        <v>3.2640949554896146</v>
      </c>
      <c r="H31" s="19">
        <v>14</v>
      </c>
      <c r="I31" s="76">
        <f t="shared" si="1"/>
        <v>5.7142857142857144</v>
      </c>
      <c r="J31" s="19">
        <v>1</v>
      </c>
      <c r="K31" s="76">
        <f t="shared" si="2"/>
        <v>0.29673590504451042</v>
      </c>
      <c r="L31" s="19">
        <v>1</v>
      </c>
      <c r="M31" s="76">
        <f t="shared" si="3"/>
        <v>0.40816326530612246</v>
      </c>
      <c r="N31" s="71">
        <f t="shared" si="4"/>
        <v>12</v>
      </c>
      <c r="O31" s="76">
        <f t="shared" si="5"/>
        <v>3.5608308605341246</v>
      </c>
      <c r="P31" s="71">
        <f t="shared" si="6"/>
        <v>15</v>
      </c>
      <c r="Q31" s="76">
        <f t="shared" si="7"/>
        <v>6.1224489795918364</v>
      </c>
      <c r="R31" s="114">
        <f t="shared" si="8"/>
        <v>3.2640949554896141</v>
      </c>
      <c r="S31" s="115">
        <f t="shared" si="9"/>
        <v>5.7142857142857144</v>
      </c>
      <c r="T31" s="115">
        <f t="shared" si="10"/>
        <v>0.29673590504451036</v>
      </c>
      <c r="U31" s="115">
        <f t="shared" si="11"/>
        <v>0.40816326530612246</v>
      </c>
      <c r="V31" s="115">
        <f t="shared" si="12"/>
        <v>3.5608308605341246</v>
      </c>
      <c r="W31" s="115">
        <f t="shared" si="13"/>
        <v>6.1224489795918364</v>
      </c>
      <c r="X31" s="125"/>
      <c r="Y31" s="125"/>
      <c r="Z31" s="125"/>
    </row>
    <row r="32" spans="1:26" ht="14.45" customHeight="1" x14ac:dyDescent="0.2">
      <c r="A32" s="98"/>
      <c r="B32" s="12">
        <v>24</v>
      </c>
      <c r="C32" s="108" t="s">
        <v>297</v>
      </c>
      <c r="D32" s="19">
        <v>178</v>
      </c>
      <c r="E32" s="19">
        <v>151</v>
      </c>
      <c r="F32" s="19">
        <v>5</v>
      </c>
      <c r="G32" s="76">
        <f t="shared" si="0"/>
        <v>2.8089887640449436</v>
      </c>
      <c r="H32" s="19">
        <v>5</v>
      </c>
      <c r="I32" s="76">
        <f t="shared" si="1"/>
        <v>3.3112582781456954</v>
      </c>
      <c r="J32" s="19"/>
      <c r="K32" s="76">
        <f t="shared" si="2"/>
        <v>0</v>
      </c>
      <c r="L32" s="19"/>
      <c r="M32" s="76">
        <f t="shared" si="3"/>
        <v>0</v>
      </c>
      <c r="N32" s="71">
        <f t="shared" si="4"/>
        <v>5</v>
      </c>
      <c r="O32" s="76">
        <f t="shared" si="5"/>
        <v>2.8089887640449436</v>
      </c>
      <c r="P32" s="71">
        <f t="shared" si="6"/>
        <v>5</v>
      </c>
      <c r="Q32" s="76">
        <f t="shared" si="7"/>
        <v>3.3112582781456954</v>
      </c>
      <c r="R32" s="114">
        <f t="shared" si="8"/>
        <v>2.808988764044944</v>
      </c>
      <c r="S32" s="115">
        <f t="shared" si="9"/>
        <v>3.3112582781456954</v>
      </c>
      <c r="T32" s="115">
        <f t="shared" si="10"/>
        <v>0</v>
      </c>
      <c r="U32" s="115">
        <f t="shared" si="11"/>
        <v>0</v>
      </c>
      <c r="V32" s="115">
        <f t="shared" si="12"/>
        <v>2.808988764044944</v>
      </c>
      <c r="W32" s="115">
        <f t="shared" si="13"/>
        <v>3.3112582781456954</v>
      </c>
      <c r="X32" s="125"/>
      <c r="Y32" s="125"/>
      <c r="Z32" s="125"/>
    </row>
    <row r="33" spans="1:26" ht="14.45" customHeight="1" x14ac:dyDescent="0.2">
      <c r="A33" s="98"/>
      <c r="B33" s="12">
        <v>25</v>
      </c>
      <c r="C33" s="108" t="s">
        <v>298</v>
      </c>
      <c r="D33" s="19">
        <v>270</v>
      </c>
      <c r="E33" s="19">
        <v>213</v>
      </c>
      <c r="F33" s="19">
        <v>14</v>
      </c>
      <c r="G33" s="76">
        <f t="shared" si="0"/>
        <v>5.1851851851851851</v>
      </c>
      <c r="H33" s="19">
        <v>5</v>
      </c>
      <c r="I33" s="76">
        <f t="shared" si="1"/>
        <v>2.3474178403755865</v>
      </c>
      <c r="J33" s="19">
        <v>1</v>
      </c>
      <c r="K33" s="76">
        <f t="shared" si="2"/>
        <v>0.37037037037037041</v>
      </c>
      <c r="L33" s="19">
        <v>1</v>
      </c>
      <c r="M33" s="76">
        <f t="shared" si="3"/>
        <v>0.46948356807511737</v>
      </c>
      <c r="N33" s="71">
        <f t="shared" si="4"/>
        <v>15</v>
      </c>
      <c r="O33" s="76">
        <f t="shared" si="5"/>
        <v>5.5555555555555554</v>
      </c>
      <c r="P33" s="71">
        <f t="shared" si="6"/>
        <v>6</v>
      </c>
      <c r="Q33" s="76">
        <f t="shared" si="7"/>
        <v>2.8169014084507045</v>
      </c>
      <c r="R33" s="114">
        <f t="shared" si="8"/>
        <v>5.1851851851851851</v>
      </c>
      <c r="S33" s="115">
        <f t="shared" si="9"/>
        <v>2.347417840375587</v>
      </c>
      <c r="T33" s="115">
        <f t="shared" si="10"/>
        <v>0.37037037037037035</v>
      </c>
      <c r="U33" s="115">
        <f t="shared" si="11"/>
        <v>0.46948356807511737</v>
      </c>
      <c r="V33" s="115">
        <f t="shared" si="12"/>
        <v>5.5555555555555554</v>
      </c>
      <c r="W33" s="115">
        <f t="shared" si="13"/>
        <v>2.816901408450704</v>
      </c>
      <c r="X33" s="125"/>
      <c r="Y33" s="125"/>
      <c r="Z33" s="125"/>
    </row>
    <row r="34" spans="1:26" ht="14.45" customHeight="1" x14ac:dyDescent="0.2">
      <c r="A34" s="98"/>
      <c r="B34" s="12">
        <v>26</v>
      </c>
      <c r="C34" s="108" t="s">
        <v>99</v>
      </c>
      <c r="D34" s="19">
        <v>1744</v>
      </c>
      <c r="E34" s="19">
        <v>1529</v>
      </c>
      <c r="F34" s="19">
        <v>80</v>
      </c>
      <c r="G34" s="76">
        <f t="shared" si="0"/>
        <v>4.5871559633027523</v>
      </c>
      <c r="H34" s="19">
        <v>50</v>
      </c>
      <c r="I34" s="76">
        <f t="shared" si="1"/>
        <v>3.2701111837802483</v>
      </c>
      <c r="J34" s="19">
        <v>2</v>
      </c>
      <c r="K34" s="76">
        <f t="shared" si="2"/>
        <v>0.11467889908256881</v>
      </c>
      <c r="L34" s="19"/>
      <c r="M34" s="76">
        <f t="shared" si="3"/>
        <v>0</v>
      </c>
      <c r="N34" s="71">
        <f t="shared" si="4"/>
        <v>82</v>
      </c>
      <c r="O34" s="76">
        <f t="shared" si="5"/>
        <v>4.7018348623853212</v>
      </c>
      <c r="P34" s="71">
        <f t="shared" si="6"/>
        <v>50</v>
      </c>
      <c r="Q34" s="76">
        <f t="shared" si="7"/>
        <v>3.2701111837802483</v>
      </c>
      <c r="R34" s="114">
        <f t="shared" si="8"/>
        <v>4.5871559633027523</v>
      </c>
      <c r="S34" s="115">
        <f t="shared" si="9"/>
        <v>3.2701111837802483</v>
      </c>
      <c r="T34" s="115">
        <f t="shared" si="10"/>
        <v>0.11467889908256881</v>
      </c>
      <c r="U34" s="115">
        <f t="shared" si="11"/>
        <v>0</v>
      </c>
      <c r="V34" s="115">
        <f t="shared" si="12"/>
        <v>4.7018348623853212</v>
      </c>
      <c r="W34" s="115">
        <f t="shared" si="13"/>
        <v>3.2701111837802483</v>
      </c>
    </row>
    <row r="35" spans="1:26" ht="14.45" customHeight="1" x14ac:dyDescent="0.2">
      <c r="A35" s="98"/>
      <c r="B35" s="12">
        <v>27</v>
      </c>
      <c r="C35" s="108" t="s">
        <v>100</v>
      </c>
      <c r="D35" s="19"/>
      <c r="E35" s="19"/>
      <c r="F35" s="19"/>
      <c r="G35" s="76"/>
      <c r="H35" s="19"/>
      <c r="I35" s="76"/>
      <c r="J35" s="19"/>
      <c r="K35" s="76"/>
      <c r="L35" s="19"/>
      <c r="M35" s="76"/>
      <c r="N35" s="71"/>
      <c r="O35" s="76"/>
      <c r="P35" s="71"/>
      <c r="Q35" s="76"/>
      <c r="R35" s="114"/>
      <c r="S35" s="115">
        <f t="shared" si="9"/>
        <v>0</v>
      </c>
      <c r="T35" s="115">
        <f t="shared" si="10"/>
        <v>0</v>
      </c>
      <c r="U35" s="115">
        <f t="shared" si="11"/>
        <v>0</v>
      </c>
      <c r="V35" s="115">
        <f t="shared" si="12"/>
        <v>0</v>
      </c>
      <c r="W35" s="115">
        <f t="shared" si="13"/>
        <v>0</v>
      </c>
      <c r="X35" s="125"/>
      <c r="Y35" s="125"/>
      <c r="Z35" s="125"/>
    </row>
    <row r="36" spans="1:26" ht="14.45" customHeight="1" x14ac:dyDescent="0.2">
      <c r="A36" s="98"/>
      <c r="B36" s="68"/>
      <c r="C36" s="109" t="s">
        <v>37</v>
      </c>
      <c r="D36" s="268">
        <f>SUM(D9:D35)</f>
        <v>12987</v>
      </c>
      <c r="E36" s="268">
        <f>SUM(E9:E35)</f>
        <v>11544</v>
      </c>
      <c r="F36" s="268">
        <f>SUM(F9:F35)</f>
        <v>659</v>
      </c>
      <c r="G36" s="84">
        <f>IF(D36=0,0,F36/D36*100)</f>
        <v>5.0743050743050748</v>
      </c>
      <c r="H36" s="268">
        <f>SUM(H9:H35)</f>
        <v>444</v>
      </c>
      <c r="I36" s="84">
        <f>IF(E36=0,"0",H36/E36*100)</f>
        <v>3.8461538461538463</v>
      </c>
      <c r="J36" s="268">
        <f>SUM(J9:J35)</f>
        <v>22</v>
      </c>
      <c r="K36" s="84">
        <f>IF(D36=0,0,J36/D36*100)</f>
        <v>0.16940016940016941</v>
      </c>
      <c r="L36" s="268">
        <f>SUM(L9:L35)</f>
        <v>15</v>
      </c>
      <c r="M36" s="84">
        <f>IF(E36=0,"0",L36/E36*100)</f>
        <v>0.12993762993762994</v>
      </c>
      <c r="N36" s="268">
        <f>SUM(N9:N35)</f>
        <v>681</v>
      </c>
      <c r="O36" s="84">
        <f>IF(D36=0,0,N36/D36*100)</f>
        <v>5.2437052437052429</v>
      </c>
      <c r="P36" s="268">
        <f>SUM(P9:P35)</f>
        <v>459</v>
      </c>
      <c r="Q36" s="84">
        <f>IF(E36=0,"0",P36/E36*100)</f>
        <v>3.9760914760914763</v>
      </c>
      <c r="R36" s="114">
        <f>IF(D36=0,0,SUM(F36*100/D36))</f>
        <v>5.0743050743050739</v>
      </c>
      <c r="S36" s="115">
        <f t="shared" si="9"/>
        <v>3.8461538461538463</v>
      </c>
      <c r="T36" s="115">
        <f t="shared" si="10"/>
        <v>0.16940016940016939</v>
      </c>
      <c r="U36" s="115">
        <f t="shared" si="11"/>
        <v>0.12993762993762994</v>
      </c>
      <c r="V36" s="115">
        <f t="shared" si="12"/>
        <v>5.2437052437052438</v>
      </c>
      <c r="W36" s="115">
        <f t="shared" si="13"/>
        <v>3.9760914760914763</v>
      </c>
    </row>
    <row r="37" spans="1:26" ht="2.25" customHeight="1" x14ac:dyDescent="0.2">
      <c r="B37" s="2"/>
      <c r="C37" s="2"/>
      <c r="D37" s="2"/>
      <c r="E37" s="2"/>
      <c r="F37" s="120">
        <v>1983</v>
      </c>
      <c r="G37" s="2"/>
      <c r="H37" s="2"/>
      <c r="I37" s="2"/>
      <c r="J37" s="120">
        <v>386</v>
      </c>
      <c r="K37" s="2"/>
      <c r="L37" s="2"/>
      <c r="M37" s="2"/>
      <c r="N37" s="2"/>
      <c r="O37" s="2"/>
      <c r="P37" s="2"/>
      <c r="Q37" s="2"/>
    </row>
    <row r="38" spans="1:26" ht="12.95" customHeight="1" x14ac:dyDescent="0.2">
      <c r="C38" s="22" t="s">
        <v>341</v>
      </c>
    </row>
    <row r="39" spans="1:26" ht="12.95" customHeight="1" x14ac:dyDescent="0.2">
      <c r="D39" s="426"/>
      <c r="E39" s="427"/>
      <c r="F39" s="427"/>
      <c r="G39" s="427"/>
      <c r="H39" s="427"/>
    </row>
  </sheetData>
  <mergeCells count="18">
    <mergeCell ref="D39:H39"/>
    <mergeCell ref="J5:M5"/>
    <mergeCell ref="N5:Q5"/>
    <mergeCell ref="E6:E7"/>
    <mergeCell ref="F6:G6"/>
    <mergeCell ref="H6:I6"/>
    <mergeCell ref="J6:K6"/>
    <mergeCell ref="L6:M6"/>
    <mergeCell ref="N6:O6"/>
    <mergeCell ref="P6:Q6"/>
    <mergeCell ref="A2:Q2"/>
    <mergeCell ref="A3:Q3"/>
    <mergeCell ref="A4:Q4"/>
    <mergeCell ref="C5:C7"/>
    <mergeCell ref="D5:E5"/>
    <mergeCell ref="F5:I5"/>
    <mergeCell ref="B5:B7"/>
    <mergeCell ref="D6:D7"/>
  </mergeCells>
  <pageMargins left="0.59055118110236227" right="0.59055118110236227" top="0.55118110236220474" bottom="0.15748031496062992" header="0.31496062992125984" footer="0.31496062992125984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="89" zoomScaleNormal="89" workbookViewId="0">
      <selection activeCell="J29" sqref="J29"/>
    </sheetView>
  </sheetViews>
  <sheetFormatPr defaultRowHeight="12.75" x14ac:dyDescent="0.2"/>
  <cols>
    <col min="1" max="1" width="29.7109375" customWidth="1"/>
    <col min="2" max="2" width="14.85546875" customWidth="1"/>
    <col min="3" max="3" width="32.5703125" customWidth="1"/>
    <col min="4" max="4" width="10.7109375" customWidth="1"/>
    <col min="5" max="5" width="11" customWidth="1"/>
    <col min="6" max="6" width="8.85546875" customWidth="1"/>
    <col min="7" max="7" width="6.140625" customWidth="1"/>
  </cols>
  <sheetData>
    <row r="1" spans="1:7" ht="15" customHeight="1" x14ac:dyDescent="0.2">
      <c r="F1" s="22" t="s">
        <v>42</v>
      </c>
    </row>
    <row r="2" spans="1:7" ht="18.75" x14ac:dyDescent="0.3">
      <c r="A2" s="306" t="s">
        <v>442</v>
      </c>
      <c r="B2" s="306"/>
      <c r="C2" s="306"/>
      <c r="D2" s="306"/>
      <c r="E2" s="306"/>
      <c r="F2" s="306"/>
      <c r="G2" s="23"/>
    </row>
    <row r="3" spans="1:7" ht="10.5" customHeight="1" x14ac:dyDescent="0.25">
      <c r="A3" s="10"/>
      <c r="B3" s="10"/>
      <c r="C3" s="10"/>
      <c r="D3" s="18"/>
      <c r="E3" s="10"/>
      <c r="F3" s="10"/>
      <c r="G3" s="24"/>
    </row>
    <row r="4" spans="1:7" ht="31.5" customHeight="1" x14ac:dyDescent="0.2">
      <c r="A4" s="308" t="s">
        <v>29</v>
      </c>
      <c r="B4" s="309"/>
      <c r="C4" s="310"/>
      <c r="D4" s="180">
        <v>2019</v>
      </c>
      <c r="E4" s="181">
        <v>2020</v>
      </c>
      <c r="F4" s="165" t="s">
        <v>43</v>
      </c>
      <c r="G4" s="6"/>
    </row>
    <row r="5" spans="1:7" ht="22.5" customHeight="1" x14ac:dyDescent="0.2">
      <c r="A5" s="314" t="s">
        <v>433</v>
      </c>
      <c r="B5" s="315"/>
      <c r="C5" s="316"/>
      <c r="D5" s="182">
        <f>D6+D22</f>
        <v>3938726</v>
      </c>
      <c r="E5" s="182">
        <f>E6+E22</f>
        <v>3675932</v>
      </c>
      <c r="F5" s="183">
        <f>E5/D5*100-100</f>
        <v>-6.6720558881222018</v>
      </c>
      <c r="G5" s="6"/>
    </row>
    <row r="6" spans="1:7" ht="23.25" customHeight="1" x14ac:dyDescent="0.2">
      <c r="A6" s="303" t="s">
        <v>432</v>
      </c>
      <c r="B6" s="304"/>
      <c r="C6" s="305"/>
      <c r="D6" s="182">
        <f>D7+D10+D16+D18+D20</f>
        <v>3459392</v>
      </c>
      <c r="E6" s="182">
        <f>E7+E10+E16+E18+E20</f>
        <v>3198673</v>
      </c>
      <c r="F6" s="183">
        <f>E6/D6*100-100</f>
        <v>-7.5365555565833517</v>
      </c>
      <c r="G6" s="25">
        <f t="shared" ref="G6:G15" si="0">SUM(E6-D6)</f>
        <v>-260719</v>
      </c>
    </row>
    <row r="7" spans="1:7" ht="17.25" customHeight="1" x14ac:dyDescent="0.2">
      <c r="A7" s="299" t="s">
        <v>31</v>
      </c>
      <c r="B7" s="319" t="s">
        <v>36</v>
      </c>
      <c r="C7" s="166" t="s">
        <v>41</v>
      </c>
      <c r="D7" s="172">
        <v>1292012</v>
      </c>
      <c r="E7" s="172">
        <v>931513</v>
      </c>
      <c r="F7" s="26">
        <f>E7/D7*100-100</f>
        <v>-27.902140227799748</v>
      </c>
      <c r="G7" s="25">
        <f>SUM(E7-D7)</f>
        <v>-360499</v>
      </c>
    </row>
    <row r="8" spans="1:7" ht="35.25" customHeight="1" x14ac:dyDescent="0.2">
      <c r="A8" s="300"/>
      <c r="B8" s="320"/>
      <c r="C8" s="168" t="s">
        <v>435</v>
      </c>
      <c r="D8" s="19">
        <v>1058054</v>
      </c>
      <c r="E8" s="19">
        <v>687541</v>
      </c>
      <c r="F8" s="26">
        <f t="shared" ref="F8:F33" si="1">E8/D8*100-100</f>
        <v>-35.018344999404576</v>
      </c>
      <c r="G8" s="25"/>
    </row>
    <row r="9" spans="1:7" ht="17.25" customHeight="1" x14ac:dyDescent="0.2">
      <c r="A9" s="311"/>
      <c r="B9" s="321"/>
      <c r="C9" s="167" t="s">
        <v>436</v>
      </c>
      <c r="D9" s="19">
        <v>125604</v>
      </c>
      <c r="E9" s="19">
        <v>121709</v>
      </c>
      <c r="F9" s="26">
        <f t="shared" si="1"/>
        <v>-3.101015891213649</v>
      </c>
      <c r="G9" s="25">
        <f t="shared" si="0"/>
        <v>-3895</v>
      </c>
    </row>
    <row r="10" spans="1:7" ht="17.25" customHeight="1" x14ac:dyDescent="0.2">
      <c r="A10" s="296" t="s">
        <v>32</v>
      </c>
      <c r="B10" s="297" t="s">
        <v>41</v>
      </c>
      <c r="C10" s="298"/>
      <c r="D10" s="172">
        <f>D12+D14</f>
        <v>272997</v>
      </c>
      <c r="E10" s="172">
        <f>E12+E14</f>
        <v>350592</v>
      </c>
      <c r="F10" s="26">
        <f t="shared" si="1"/>
        <v>28.423389268013921</v>
      </c>
      <c r="G10" s="25">
        <f t="shared" si="0"/>
        <v>77595</v>
      </c>
    </row>
    <row r="11" spans="1:7" ht="17.25" customHeight="1" x14ac:dyDescent="0.2">
      <c r="A11" s="296"/>
      <c r="B11" s="317" t="s">
        <v>38</v>
      </c>
      <c r="C11" s="318"/>
      <c r="D11" s="19">
        <f>D13+D15</f>
        <v>174576</v>
      </c>
      <c r="E11" s="19">
        <f>E13+E15</f>
        <v>253081</v>
      </c>
      <c r="F11" s="26">
        <f t="shared" si="1"/>
        <v>44.968953349830429</v>
      </c>
      <c r="G11" s="25">
        <f t="shared" si="0"/>
        <v>78505</v>
      </c>
    </row>
    <row r="12" spans="1:7" ht="17.25" customHeight="1" x14ac:dyDescent="0.2">
      <c r="A12" s="296"/>
      <c r="B12" s="307" t="s">
        <v>36</v>
      </c>
      <c r="C12" s="175" t="s">
        <v>41</v>
      </c>
      <c r="D12" s="172">
        <v>57374</v>
      </c>
      <c r="E12" s="172">
        <v>40773</v>
      </c>
      <c r="F12" s="26">
        <f t="shared" si="1"/>
        <v>-28.93470910168368</v>
      </c>
      <c r="G12" s="25">
        <f t="shared" si="0"/>
        <v>-16601</v>
      </c>
    </row>
    <row r="13" spans="1:7" ht="17.25" customHeight="1" x14ac:dyDescent="0.2">
      <c r="A13" s="296"/>
      <c r="B13" s="307"/>
      <c r="C13" s="171" t="s">
        <v>38</v>
      </c>
      <c r="D13" s="19">
        <v>36275</v>
      </c>
      <c r="E13" s="19">
        <v>24381</v>
      </c>
      <c r="F13" s="26">
        <f t="shared" si="1"/>
        <v>-32.788421778084071</v>
      </c>
      <c r="G13" s="25">
        <f t="shared" si="0"/>
        <v>-11894</v>
      </c>
    </row>
    <row r="14" spans="1:7" ht="17.25" customHeight="1" x14ac:dyDescent="0.2">
      <c r="A14" s="296"/>
      <c r="B14" s="307" t="s">
        <v>39</v>
      </c>
      <c r="C14" s="175" t="s">
        <v>41</v>
      </c>
      <c r="D14" s="172">
        <v>215623</v>
      </c>
      <c r="E14" s="172">
        <v>309819</v>
      </c>
      <c r="F14" s="26">
        <f t="shared" si="1"/>
        <v>43.685506648177608</v>
      </c>
      <c r="G14" s="25">
        <f t="shared" si="0"/>
        <v>94196</v>
      </c>
    </row>
    <row r="15" spans="1:7" ht="17.25" customHeight="1" x14ac:dyDescent="0.2">
      <c r="A15" s="296"/>
      <c r="B15" s="307"/>
      <c r="C15" s="171" t="s">
        <v>38</v>
      </c>
      <c r="D15" s="19">
        <v>138301</v>
      </c>
      <c r="E15" s="19">
        <v>228700</v>
      </c>
      <c r="F15" s="26">
        <f t="shared" si="1"/>
        <v>65.363952538304147</v>
      </c>
      <c r="G15" s="25">
        <f t="shared" si="0"/>
        <v>90399</v>
      </c>
    </row>
    <row r="16" spans="1:7" ht="18.75" customHeight="1" x14ac:dyDescent="0.2">
      <c r="A16" s="299" t="s">
        <v>33</v>
      </c>
      <c r="B16" s="322" t="s">
        <v>36</v>
      </c>
      <c r="C16" s="175" t="s">
        <v>41</v>
      </c>
      <c r="D16" s="172">
        <v>998205</v>
      </c>
      <c r="E16" s="172">
        <v>953734</v>
      </c>
      <c r="F16" s="26">
        <f t="shared" si="1"/>
        <v>-4.45509689893359</v>
      </c>
      <c r="G16" s="25"/>
    </row>
    <row r="17" spans="1:7" ht="18.75" customHeight="1" x14ac:dyDescent="0.2">
      <c r="A17" s="300"/>
      <c r="B17" s="323"/>
      <c r="C17" s="171" t="s">
        <v>38</v>
      </c>
      <c r="D17" s="19">
        <v>779160</v>
      </c>
      <c r="E17" s="19">
        <v>746412</v>
      </c>
      <c r="F17" s="26">
        <f t="shared" si="1"/>
        <v>-4.2029878330509689</v>
      </c>
      <c r="G17" s="25"/>
    </row>
    <row r="18" spans="1:7" ht="18.75" customHeight="1" x14ac:dyDescent="0.2">
      <c r="A18" s="296" t="s">
        <v>34</v>
      </c>
      <c r="B18" s="323"/>
      <c r="C18" s="175" t="s">
        <v>41</v>
      </c>
      <c r="D18" s="172">
        <v>791976</v>
      </c>
      <c r="E18" s="172">
        <v>853217</v>
      </c>
      <c r="F18" s="26">
        <f t="shared" si="1"/>
        <v>7.7326838187015738</v>
      </c>
      <c r="G18" s="25">
        <f>SUM(E18-D18)</f>
        <v>61241</v>
      </c>
    </row>
    <row r="19" spans="1:7" ht="18.75" customHeight="1" x14ac:dyDescent="0.2">
      <c r="A19" s="296"/>
      <c r="B19" s="324"/>
      <c r="C19" s="171" t="s">
        <v>38</v>
      </c>
      <c r="D19" s="19">
        <v>782735</v>
      </c>
      <c r="E19" s="19">
        <v>842933</v>
      </c>
      <c r="F19" s="26">
        <f t="shared" si="1"/>
        <v>7.6907254690284645</v>
      </c>
      <c r="G19" s="25">
        <f>SUM(E19-D19)</f>
        <v>60198</v>
      </c>
    </row>
    <row r="20" spans="1:7" ht="18.75" customHeight="1" x14ac:dyDescent="0.2">
      <c r="A20" s="299" t="s">
        <v>35</v>
      </c>
      <c r="B20" s="322" t="s">
        <v>40</v>
      </c>
      <c r="C20" s="175" t="s">
        <v>41</v>
      </c>
      <c r="D20" s="172">
        <v>104202</v>
      </c>
      <c r="E20" s="172">
        <v>109617</v>
      </c>
      <c r="F20" s="26">
        <f t="shared" si="1"/>
        <v>5.1966373006276285</v>
      </c>
      <c r="G20" s="25"/>
    </row>
    <row r="21" spans="1:7" ht="18.75" customHeight="1" x14ac:dyDescent="0.2">
      <c r="A21" s="300"/>
      <c r="B21" s="324"/>
      <c r="C21" s="171" t="s">
        <v>38</v>
      </c>
      <c r="D21" s="19">
        <v>62530</v>
      </c>
      <c r="E21" s="19">
        <v>65768</v>
      </c>
      <c r="F21" s="26">
        <f t="shared" si="1"/>
        <v>5.1783144090836544</v>
      </c>
      <c r="G21" s="25"/>
    </row>
    <row r="22" spans="1:7" ht="27" customHeight="1" x14ac:dyDescent="0.2">
      <c r="A22" s="303" t="s">
        <v>434</v>
      </c>
      <c r="B22" s="304"/>
      <c r="C22" s="305"/>
      <c r="D22" s="182">
        <f>D23+D26+D28+D30+D32</f>
        <v>479334</v>
      </c>
      <c r="E22" s="182">
        <f>E23+E26+E28+E30+E32</f>
        <v>477259</v>
      </c>
      <c r="F22" s="183">
        <f t="shared" si="1"/>
        <v>-0.43289230473949658</v>
      </c>
      <c r="G22" s="25">
        <f>SUM(E22-D22)</f>
        <v>-2075</v>
      </c>
    </row>
    <row r="23" spans="1:7" ht="18.2" customHeight="1" x14ac:dyDescent="0.2">
      <c r="A23" s="301" t="s">
        <v>31</v>
      </c>
      <c r="B23" s="297" t="s">
        <v>41</v>
      </c>
      <c r="C23" s="298"/>
      <c r="D23" s="172">
        <v>242385</v>
      </c>
      <c r="E23" s="172">
        <v>243238</v>
      </c>
      <c r="F23" s="26">
        <f t="shared" si="1"/>
        <v>0.35191946696370735</v>
      </c>
      <c r="G23" s="25">
        <f>SUM(E23-D23)</f>
        <v>853</v>
      </c>
    </row>
    <row r="24" spans="1:7" ht="18.2" customHeight="1" x14ac:dyDescent="0.2">
      <c r="A24" s="312"/>
      <c r="B24" s="294" t="s">
        <v>438</v>
      </c>
      <c r="C24" s="295"/>
      <c r="D24" s="19">
        <v>51876</v>
      </c>
      <c r="E24" s="19">
        <v>52814</v>
      </c>
      <c r="F24" s="26">
        <f t="shared" si="1"/>
        <v>1.808157915028147</v>
      </c>
      <c r="G24" s="25"/>
    </row>
    <row r="25" spans="1:7" ht="34.5" customHeight="1" x14ac:dyDescent="0.2">
      <c r="A25" s="313"/>
      <c r="B25" s="294" t="s">
        <v>437</v>
      </c>
      <c r="C25" s="295"/>
      <c r="D25" s="173">
        <v>159706</v>
      </c>
      <c r="E25" s="174">
        <v>174512</v>
      </c>
      <c r="F25" s="26">
        <f t="shared" si="1"/>
        <v>9.270785067561647</v>
      </c>
      <c r="G25" s="25"/>
    </row>
    <row r="26" spans="1:7" ht="18" customHeight="1" x14ac:dyDescent="0.2">
      <c r="A26" s="301" t="s">
        <v>32</v>
      </c>
      <c r="B26" s="297" t="s">
        <v>41</v>
      </c>
      <c r="C26" s="298"/>
      <c r="D26" s="172">
        <v>101082</v>
      </c>
      <c r="E26" s="172">
        <v>106374</v>
      </c>
      <c r="F26" s="26">
        <f t="shared" si="1"/>
        <v>5.2353534753962094</v>
      </c>
      <c r="G26" s="25"/>
    </row>
    <row r="27" spans="1:7" ht="18" customHeight="1" x14ac:dyDescent="0.2">
      <c r="A27" s="302"/>
      <c r="B27" s="294" t="s">
        <v>438</v>
      </c>
      <c r="C27" s="295"/>
      <c r="D27" s="19">
        <v>99771</v>
      </c>
      <c r="E27" s="19">
        <v>105107</v>
      </c>
      <c r="F27" s="26">
        <f t="shared" si="1"/>
        <v>5.3482474867446541</v>
      </c>
      <c r="G27" s="25">
        <f>SUM(E27-D27)</f>
        <v>5336</v>
      </c>
    </row>
    <row r="28" spans="1:7" ht="18" customHeight="1" x14ac:dyDescent="0.2">
      <c r="A28" s="299" t="s">
        <v>33</v>
      </c>
      <c r="B28" s="297" t="s">
        <v>41</v>
      </c>
      <c r="C28" s="298"/>
      <c r="D28" s="172">
        <v>88718</v>
      </c>
      <c r="E28" s="172">
        <v>76992</v>
      </c>
      <c r="F28" s="26">
        <f t="shared" si="1"/>
        <v>-13.21715999008093</v>
      </c>
      <c r="G28" s="25">
        <f>SUM(E28-D28)</f>
        <v>-11726</v>
      </c>
    </row>
    <row r="29" spans="1:7" ht="18" customHeight="1" x14ac:dyDescent="0.2">
      <c r="A29" s="311"/>
      <c r="B29" s="294" t="s">
        <v>438</v>
      </c>
      <c r="C29" s="295"/>
      <c r="D29" s="20">
        <v>85700</v>
      </c>
      <c r="E29" s="19">
        <v>74613</v>
      </c>
      <c r="F29" s="26">
        <f t="shared" si="1"/>
        <v>-12.936989498249702</v>
      </c>
      <c r="G29" s="25" t="e">
        <f>SUM(E29-#REF!)</f>
        <v>#REF!</v>
      </c>
    </row>
    <row r="30" spans="1:7" ht="18" customHeight="1" x14ac:dyDescent="0.2">
      <c r="A30" s="299" t="s">
        <v>35</v>
      </c>
      <c r="B30" s="297" t="s">
        <v>41</v>
      </c>
      <c r="C30" s="298"/>
      <c r="D30" s="172">
        <v>25581</v>
      </c>
      <c r="E30" s="172">
        <v>23882</v>
      </c>
      <c r="F30" s="26">
        <f t="shared" si="1"/>
        <v>-6.6416480981978765</v>
      </c>
      <c r="G30" s="25">
        <f>SUM(E30-D30)</f>
        <v>-1699</v>
      </c>
    </row>
    <row r="31" spans="1:7" ht="18" customHeight="1" x14ac:dyDescent="0.2">
      <c r="A31" s="300"/>
      <c r="B31" s="294" t="s">
        <v>438</v>
      </c>
      <c r="C31" s="295"/>
      <c r="D31" s="19">
        <v>24299</v>
      </c>
      <c r="E31" s="19">
        <v>23138</v>
      </c>
      <c r="F31" s="26">
        <f t="shared" si="1"/>
        <v>-4.7779744022387689</v>
      </c>
      <c r="G31" s="25">
        <f>SUM(E31-D31)</f>
        <v>-1161</v>
      </c>
    </row>
    <row r="32" spans="1:7" ht="18" customHeight="1" x14ac:dyDescent="0.2">
      <c r="A32" s="296" t="s">
        <v>34</v>
      </c>
      <c r="B32" s="297" t="s">
        <v>41</v>
      </c>
      <c r="C32" s="298"/>
      <c r="D32" s="172">
        <v>21568</v>
      </c>
      <c r="E32" s="172">
        <v>26773</v>
      </c>
      <c r="F32" s="26">
        <f t="shared" si="1"/>
        <v>24.132974777448069</v>
      </c>
      <c r="G32" s="25"/>
    </row>
    <row r="33" spans="1:7" ht="18" customHeight="1" x14ac:dyDescent="0.2">
      <c r="A33" s="296"/>
      <c r="B33" s="294" t="s">
        <v>438</v>
      </c>
      <c r="C33" s="295"/>
      <c r="D33" s="19">
        <v>21482</v>
      </c>
      <c r="E33" s="19">
        <v>22785</v>
      </c>
      <c r="F33" s="26">
        <f t="shared" si="1"/>
        <v>6.0655432455078824</v>
      </c>
      <c r="G33" s="25">
        <f>SUM(E33-D33)</f>
        <v>1303</v>
      </c>
    </row>
  </sheetData>
  <mergeCells count="33">
    <mergeCell ref="A5:C5"/>
    <mergeCell ref="B11:C11"/>
    <mergeCell ref="B7:B9"/>
    <mergeCell ref="A6:C6"/>
    <mergeCell ref="B30:C30"/>
    <mergeCell ref="A10:A15"/>
    <mergeCell ref="B14:B15"/>
    <mergeCell ref="B16:B19"/>
    <mergeCell ref="B20:B21"/>
    <mergeCell ref="B29:C29"/>
    <mergeCell ref="A2:F2"/>
    <mergeCell ref="B10:C10"/>
    <mergeCell ref="B12:B13"/>
    <mergeCell ref="A18:A19"/>
    <mergeCell ref="A4:C4"/>
    <mergeCell ref="B28:C28"/>
    <mergeCell ref="A28:A29"/>
    <mergeCell ref="A20:A21"/>
    <mergeCell ref="A7:A9"/>
    <mergeCell ref="A23:A25"/>
    <mergeCell ref="A16:A17"/>
    <mergeCell ref="A22:C22"/>
    <mergeCell ref="B25:C25"/>
    <mergeCell ref="B23:C23"/>
    <mergeCell ref="B24:C24"/>
    <mergeCell ref="B26:C26"/>
    <mergeCell ref="B31:C31"/>
    <mergeCell ref="A32:A33"/>
    <mergeCell ref="B32:C32"/>
    <mergeCell ref="B33:C33"/>
    <mergeCell ref="A30:A31"/>
    <mergeCell ref="B27:C27"/>
    <mergeCell ref="A26:A27"/>
  </mergeCells>
  <pageMargins left="0.59055118110236227" right="0" top="0" bottom="0" header="0.11811023622047245" footer="0.11811023622047245"/>
  <pageSetup paperSize="9" scale="9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9"/>
  <sheetViews>
    <sheetView topLeftCell="B1" workbookViewId="0">
      <selection activeCell="G23" sqref="G23"/>
    </sheetView>
  </sheetViews>
  <sheetFormatPr defaultRowHeight="12.75" x14ac:dyDescent="0.2"/>
  <cols>
    <col min="1" max="1" width="2" hidden="1" customWidth="1"/>
    <col min="2" max="2" width="2.85546875" customWidth="1"/>
    <col min="3" max="3" width="16.7109375" customWidth="1"/>
    <col min="4" max="17" width="7.85546875" customWidth="1"/>
    <col min="18" max="18" width="0.42578125" customWidth="1"/>
    <col min="19" max="20" width="3.5703125" hidden="1" customWidth="1"/>
    <col min="21" max="22" width="0.7109375" customWidth="1"/>
    <col min="23" max="23" width="0.85546875" customWidth="1"/>
    <col min="24" max="24" width="1" customWidth="1"/>
    <col min="25" max="27" width="0.85546875" customWidth="1"/>
    <col min="31" max="31" width="2.140625" customWidth="1"/>
    <col min="32" max="41" width="9.140625" hidden="1" customWidth="1"/>
  </cols>
  <sheetData>
    <row r="1" spans="1:26" ht="14.45" customHeight="1" x14ac:dyDescent="0.2">
      <c r="B1" s="121"/>
      <c r="C1" s="121"/>
      <c r="P1" s="113" t="s">
        <v>350</v>
      </c>
    </row>
    <row r="2" spans="1:26" ht="27.95" customHeight="1" x14ac:dyDescent="0.25">
      <c r="A2" s="342" t="s">
        <v>347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115"/>
      <c r="S2" s="115"/>
      <c r="T2" s="115"/>
    </row>
    <row r="3" spans="1:26" ht="0.75" hidden="1" customHeight="1" x14ac:dyDescent="0.2">
      <c r="A3" s="424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115"/>
      <c r="S3" s="115"/>
      <c r="T3" s="115"/>
    </row>
    <row r="4" spans="1:26" ht="12.2" customHeight="1" x14ac:dyDescent="0.2">
      <c r="A4" s="344" t="s">
        <v>348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115"/>
      <c r="S4" s="115"/>
      <c r="T4" s="115"/>
    </row>
    <row r="5" spans="1:26" ht="57.4" customHeight="1" x14ac:dyDescent="0.2">
      <c r="A5" s="98"/>
      <c r="B5" s="334" t="s">
        <v>27</v>
      </c>
      <c r="C5" s="418" t="s">
        <v>73</v>
      </c>
      <c r="D5" s="334" t="s">
        <v>349</v>
      </c>
      <c r="E5" s="334"/>
      <c r="F5" s="334" t="s">
        <v>343</v>
      </c>
      <c r="G5" s="334"/>
      <c r="H5" s="334"/>
      <c r="I5" s="334"/>
      <c r="J5" s="334" t="s">
        <v>344</v>
      </c>
      <c r="K5" s="334"/>
      <c r="L5" s="334"/>
      <c r="M5" s="334"/>
      <c r="N5" s="334" t="s">
        <v>345</v>
      </c>
      <c r="O5" s="334"/>
      <c r="P5" s="334"/>
      <c r="Q5" s="334"/>
      <c r="R5" s="114"/>
      <c r="S5" s="115"/>
      <c r="T5" s="115"/>
    </row>
    <row r="6" spans="1:26" ht="18.2" customHeight="1" x14ac:dyDescent="0.2">
      <c r="A6" s="98"/>
      <c r="B6" s="334"/>
      <c r="C6" s="418"/>
      <c r="D6" s="337">
        <v>2019</v>
      </c>
      <c r="E6" s="337">
        <v>2020</v>
      </c>
      <c r="F6" s="337">
        <v>2019</v>
      </c>
      <c r="G6" s="337"/>
      <c r="H6" s="337">
        <v>2020</v>
      </c>
      <c r="I6" s="337"/>
      <c r="J6" s="337">
        <v>2019</v>
      </c>
      <c r="K6" s="337"/>
      <c r="L6" s="337">
        <v>2020</v>
      </c>
      <c r="M6" s="337"/>
      <c r="N6" s="337">
        <v>2019</v>
      </c>
      <c r="O6" s="337"/>
      <c r="P6" s="337">
        <v>2020</v>
      </c>
      <c r="Q6" s="337"/>
      <c r="R6" s="114"/>
      <c r="S6" s="115"/>
      <c r="T6" s="115"/>
    </row>
    <row r="7" spans="1:26" ht="31.7" customHeight="1" x14ac:dyDescent="0.2">
      <c r="A7" s="98"/>
      <c r="B7" s="334"/>
      <c r="C7" s="418"/>
      <c r="D7" s="337"/>
      <c r="E7" s="337"/>
      <c r="F7" s="13" t="s">
        <v>302</v>
      </c>
      <c r="G7" s="101" t="s">
        <v>303</v>
      </c>
      <c r="H7" s="13" t="s">
        <v>302</v>
      </c>
      <c r="I7" s="101" t="s">
        <v>303</v>
      </c>
      <c r="J7" s="101" t="s">
        <v>302</v>
      </c>
      <c r="K7" s="101" t="s">
        <v>303</v>
      </c>
      <c r="L7" s="101" t="s">
        <v>302</v>
      </c>
      <c r="M7" s="101" t="s">
        <v>303</v>
      </c>
      <c r="N7" s="13" t="s">
        <v>302</v>
      </c>
      <c r="O7" s="101" t="s">
        <v>303</v>
      </c>
      <c r="P7" s="13" t="s">
        <v>302</v>
      </c>
      <c r="Q7" s="101" t="s">
        <v>303</v>
      </c>
      <c r="R7" s="114"/>
      <c r="S7" s="115"/>
      <c r="T7" s="115"/>
    </row>
    <row r="8" spans="1:26" ht="12.2" customHeight="1" x14ac:dyDescent="0.2">
      <c r="A8" s="98"/>
      <c r="B8" s="111" t="s">
        <v>28</v>
      </c>
      <c r="C8" s="111" t="s">
        <v>30</v>
      </c>
      <c r="D8" s="111">
        <v>1</v>
      </c>
      <c r="E8" s="111">
        <v>2</v>
      </c>
      <c r="F8" s="111">
        <v>3</v>
      </c>
      <c r="G8" s="111">
        <v>4</v>
      </c>
      <c r="H8" s="111">
        <v>5</v>
      </c>
      <c r="I8" s="111">
        <v>6</v>
      </c>
      <c r="J8" s="111">
        <v>7</v>
      </c>
      <c r="K8" s="111">
        <v>8</v>
      </c>
      <c r="L8" s="111">
        <v>9</v>
      </c>
      <c r="M8" s="111">
        <v>10</v>
      </c>
      <c r="N8" s="111">
        <v>11</v>
      </c>
      <c r="O8" s="111">
        <v>12</v>
      </c>
      <c r="P8" s="111">
        <v>13</v>
      </c>
      <c r="Q8" s="111">
        <v>14</v>
      </c>
      <c r="R8" s="114"/>
      <c r="S8" s="115"/>
      <c r="T8" s="115"/>
    </row>
    <row r="9" spans="1:26" ht="12.95" customHeight="1" x14ac:dyDescent="0.2">
      <c r="A9" s="98"/>
      <c r="B9" s="12">
        <v>1</v>
      </c>
      <c r="C9" s="108" t="s">
        <v>309</v>
      </c>
      <c r="D9" s="19"/>
      <c r="E9" s="19"/>
      <c r="F9" s="19"/>
      <c r="G9" s="76"/>
      <c r="H9" s="19"/>
      <c r="I9" s="76"/>
      <c r="J9" s="19"/>
      <c r="K9" s="76"/>
      <c r="L9" s="19"/>
      <c r="M9" s="76"/>
      <c r="N9" s="71"/>
      <c r="O9" s="76"/>
      <c r="P9" s="71"/>
      <c r="Q9" s="76"/>
      <c r="R9" s="114"/>
      <c r="S9" s="115"/>
      <c r="T9" s="115"/>
      <c r="U9" s="115"/>
      <c r="V9" s="115"/>
      <c r="W9" s="115"/>
      <c r="X9" s="125"/>
      <c r="Y9" s="125"/>
      <c r="Z9" s="125"/>
    </row>
    <row r="10" spans="1:26" ht="12.95" customHeight="1" x14ac:dyDescent="0.2">
      <c r="A10" s="98"/>
      <c r="B10" s="12">
        <v>2</v>
      </c>
      <c r="C10" s="108" t="s">
        <v>275</v>
      </c>
      <c r="D10" s="19">
        <v>783</v>
      </c>
      <c r="E10" s="19">
        <v>862</v>
      </c>
      <c r="F10" s="19">
        <v>259</v>
      </c>
      <c r="G10" s="76">
        <f t="shared" ref="G10:G34" si="0">IF(D10=0,0,F10/D10*100)</f>
        <v>33.077905491698594</v>
      </c>
      <c r="H10" s="19">
        <v>44</v>
      </c>
      <c r="I10" s="76">
        <f t="shared" ref="I10:I34" si="1">IF(E10=0,"0",H10/E10*100)</f>
        <v>5.1044083526682131</v>
      </c>
      <c r="J10" s="19">
        <v>17</v>
      </c>
      <c r="K10" s="76">
        <f t="shared" ref="K10:K34" si="2">IF(D10=0,0,J10/D10*100)</f>
        <v>2.1711366538952745</v>
      </c>
      <c r="L10" s="19">
        <v>4</v>
      </c>
      <c r="M10" s="76">
        <f t="shared" ref="M10:M34" si="3">IF(E10=0,"0",L10/E10*100)</f>
        <v>0.46403712296983757</v>
      </c>
      <c r="N10" s="71">
        <f t="shared" ref="N10:N34" si="4">F10+J10</f>
        <v>276</v>
      </c>
      <c r="O10" s="76">
        <f t="shared" ref="O10:O34" si="5">IF(D10=0,0,N10/D10*100)</f>
        <v>35.249042145593869</v>
      </c>
      <c r="P10" s="71">
        <f t="shared" ref="P10:P34" si="6">H10+L10</f>
        <v>48</v>
      </c>
      <c r="Q10" s="76">
        <f t="shared" ref="Q10:Q34" si="7">IF(E10=0,"0",P10/E10*100)</f>
        <v>5.5684454756380504</v>
      </c>
      <c r="R10" s="114">
        <f t="shared" ref="R10:R34" si="8">IF(D10=0,0,SUM(F10*100/D10))</f>
        <v>33.077905491698594</v>
      </c>
      <c r="S10" s="115">
        <f t="shared" ref="S10:S36" si="9">IF(E10=0,0,SUM(H10*100/E10))</f>
        <v>5.1044083526682131</v>
      </c>
      <c r="T10" s="115">
        <f t="shared" ref="T10:T36" si="10">IF(D10=0,0,SUM(J10*100/D10))</f>
        <v>2.1711366538952745</v>
      </c>
      <c r="U10" s="115">
        <f t="shared" ref="U10:U36" si="11">IF(E10=0,0,SUM(L10*100/E10))</f>
        <v>0.46403712296983757</v>
      </c>
      <c r="V10" s="115">
        <f t="shared" ref="V10:V36" si="12">IF(D10=0,0,SUM(N10*100/D10))</f>
        <v>35.249042145593869</v>
      </c>
      <c r="W10" s="115">
        <f t="shared" ref="W10:W36" si="13">IF(E10=0,0,SUM(P10*100/E10))</f>
        <v>5.5684454756380513</v>
      </c>
      <c r="X10" s="125"/>
      <c r="Y10" s="125"/>
      <c r="Z10" s="125"/>
    </row>
    <row r="11" spans="1:26" ht="12.95" customHeight="1" x14ac:dyDescent="0.2">
      <c r="A11" s="98"/>
      <c r="B11" s="12">
        <v>3</v>
      </c>
      <c r="C11" s="108" t="s">
        <v>276</v>
      </c>
      <c r="D11" s="19">
        <v>886</v>
      </c>
      <c r="E11" s="19">
        <v>1134</v>
      </c>
      <c r="F11" s="19">
        <v>217</v>
      </c>
      <c r="G11" s="76">
        <f t="shared" si="0"/>
        <v>24.492099322799096</v>
      </c>
      <c r="H11" s="19">
        <v>70</v>
      </c>
      <c r="I11" s="76">
        <f t="shared" si="1"/>
        <v>6.1728395061728394</v>
      </c>
      <c r="J11" s="19">
        <v>6</v>
      </c>
      <c r="K11" s="76">
        <f t="shared" si="2"/>
        <v>0.67720090293453727</v>
      </c>
      <c r="L11" s="19"/>
      <c r="M11" s="76">
        <f t="shared" si="3"/>
        <v>0</v>
      </c>
      <c r="N11" s="71">
        <f t="shared" si="4"/>
        <v>223</v>
      </c>
      <c r="O11" s="76">
        <f t="shared" si="5"/>
        <v>25.169300225733632</v>
      </c>
      <c r="P11" s="71">
        <f t="shared" si="6"/>
        <v>70</v>
      </c>
      <c r="Q11" s="76">
        <f t="shared" si="7"/>
        <v>6.1728395061728394</v>
      </c>
      <c r="R11" s="114">
        <f t="shared" si="8"/>
        <v>24.492099322799096</v>
      </c>
      <c r="S11" s="115">
        <f t="shared" si="9"/>
        <v>6.1728395061728394</v>
      </c>
      <c r="T11" s="115">
        <f t="shared" si="10"/>
        <v>0.67720090293453727</v>
      </c>
      <c r="U11" s="115">
        <f t="shared" si="11"/>
        <v>0</v>
      </c>
      <c r="V11" s="115">
        <f t="shared" si="12"/>
        <v>25.169300225733636</v>
      </c>
      <c r="W11" s="115">
        <f t="shared" si="13"/>
        <v>6.1728395061728394</v>
      </c>
      <c r="X11" s="125"/>
      <c r="Y11" s="125"/>
      <c r="Z11" s="125"/>
    </row>
    <row r="12" spans="1:26" ht="12.95" customHeight="1" x14ac:dyDescent="0.2">
      <c r="A12" s="98"/>
      <c r="B12" s="12">
        <v>4</v>
      </c>
      <c r="C12" s="108" t="s">
        <v>277</v>
      </c>
      <c r="D12" s="19">
        <v>4826</v>
      </c>
      <c r="E12" s="19">
        <v>4871</v>
      </c>
      <c r="F12" s="19">
        <v>796</v>
      </c>
      <c r="G12" s="76">
        <f t="shared" si="0"/>
        <v>16.493990882718606</v>
      </c>
      <c r="H12" s="19">
        <v>236</v>
      </c>
      <c r="I12" s="76">
        <f t="shared" si="1"/>
        <v>4.8450010264832688</v>
      </c>
      <c r="J12" s="19">
        <v>50</v>
      </c>
      <c r="K12" s="76">
        <f t="shared" si="2"/>
        <v>1.0360547036883547</v>
      </c>
      <c r="L12" s="19">
        <v>4</v>
      </c>
      <c r="M12" s="76">
        <f t="shared" si="3"/>
        <v>8.2118661465818102E-2</v>
      </c>
      <c r="N12" s="71">
        <f t="shared" si="4"/>
        <v>846</v>
      </c>
      <c r="O12" s="76">
        <f t="shared" si="5"/>
        <v>17.530045586406963</v>
      </c>
      <c r="P12" s="71">
        <f t="shared" si="6"/>
        <v>240</v>
      </c>
      <c r="Q12" s="76">
        <f t="shared" si="7"/>
        <v>4.9271196879490864</v>
      </c>
      <c r="R12" s="114">
        <f t="shared" si="8"/>
        <v>16.493990882718606</v>
      </c>
      <c r="S12" s="115">
        <f t="shared" si="9"/>
        <v>4.8450010264832679</v>
      </c>
      <c r="T12" s="115">
        <f t="shared" si="10"/>
        <v>1.0360547036883547</v>
      </c>
      <c r="U12" s="115">
        <f t="shared" si="11"/>
        <v>8.2118661465818102E-2</v>
      </c>
      <c r="V12" s="115">
        <f t="shared" si="12"/>
        <v>17.530045586406963</v>
      </c>
      <c r="W12" s="115">
        <f t="shared" si="13"/>
        <v>4.9271196879490864</v>
      </c>
      <c r="X12" s="125"/>
      <c r="Y12" s="125"/>
      <c r="Z12" s="125"/>
    </row>
    <row r="13" spans="1:26" ht="12.95" customHeight="1" x14ac:dyDescent="0.2">
      <c r="A13" s="98"/>
      <c r="B13" s="12">
        <v>5</v>
      </c>
      <c r="C13" s="108" t="s">
        <v>278</v>
      </c>
      <c r="D13" s="19">
        <v>3365</v>
      </c>
      <c r="E13" s="19">
        <v>2855</v>
      </c>
      <c r="F13" s="19">
        <v>291</v>
      </c>
      <c r="G13" s="76">
        <f t="shared" si="0"/>
        <v>8.6478454680534913</v>
      </c>
      <c r="H13" s="19">
        <v>121</v>
      </c>
      <c r="I13" s="76">
        <f t="shared" si="1"/>
        <v>4.2381786339754823</v>
      </c>
      <c r="J13" s="19">
        <v>71</v>
      </c>
      <c r="K13" s="76">
        <f t="shared" si="2"/>
        <v>2.1099554234769688</v>
      </c>
      <c r="L13" s="19">
        <v>3</v>
      </c>
      <c r="M13" s="76">
        <f t="shared" si="3"/>
        <v>0.10507880910683014</v>
      </c>
      <c r="N13" s="71">
        <f t="shared" si="4"/>
        <v>362</v>
      </c>
      <c r="O13" s="76">
        <f t="shared" si="5"/>
        <v>10.757800891530461</v>
      </c>
      <c r="P13" s="71">
        <f t="shared" si="6"/>
        <v>124</v>
      </c>
      <c r="Q13" s="76">
        <f t="shared" si="7"/>
        <v>4.3432574430823117</v>
      </c>
      <c r="R13" s="114">
        <f t="shared" si="8"/>
        <v>8.6478454680534913</v>
      </c>
      <c r="S13" s="115">
        <f t="shared" si="9"/>
        <v>4.2381786339754814</v>
      </c>
      <c r="T13" s="115">
        <f t="shared" si="10"/>
        <v>2.1099554234769688</v>
      </c>
      <c r="U13" s="115">
        <f t="shared" si="11"/>
        <v>0.10507880910683012</v>
      </c>
      <c r="V13" s="115">
        <f t="shared" si="12"/>
        <v>10.757800891530461</v>
      </c>
      <c r="W13" s="115">
        <f t="shared" si="13"/>
        <v>4.3432574430823117</v>
      </c>
      <c r="X13" s="125"/>
      <c r="Y13" s="125"/>
      <c r="Z13" s="125"/>
    </row>
    <row r="14" spans="1:26" ht="12.95" customHeight="1" x14ac:dyDescent="0.2">
      <c r="A14" s="98"/>
      <c r="B14" s="12">
        <v>6</v>
      </c>
      <c r="C14" s="108" t="s">
        <v>279</v>
      </c>
      <c r="D14" s="19">
        <v>2976</v>
      </c>
      <c r="E14" s="19">
        <v>3416</v>
      </c>
      <c r="F14" s="19">
        <v>327</v>
      </c>
      <c r="G14" s="76">
        <f t="shared" si="0"/>
        <v>10.987903225806452</v>
      </c>
      <c r="H14" s="19">
        <v>82</v>
      </c>
      <c r="I14" s="76">
        <f t="shared" si="1"/>
        <v>2.4004683840749412</v>
      </c>
      <c r="J14" s="19">
        <v>22</v>
      </c>
      <c r="K14" s="76">
        <f t="shared" si="2"/>
        <v>0.739247311827957</v>
      </c>
      <c r="L14" s="19">
        <v>2</v>
      </c>
      <c r="M14" s="76">
        <f t="shared" si="3"/>
        <v>5.8548009367681501E-2</v>
      </c>
      <c r="N14" s="71">
        <f t="shared" si="4"/>
        <v>349</v>
      </c>
      <c r="O14" s="76">
        <f t="shared" si="5"/>
        <v>11.72715053763441</v>
      </c>
      <c r="P14" s="71">
        <f t="shared" si="6"/>
        <v>84</v>
      </c>
      <c r="Q14" s="76">
        <f t="shared" si="7"/>
        <v>2.459016393442623</v>
      </c>
      <c r="R14" s="114">
        <f t="shared" si="8"/>
        <v>10.987903225806452</v>
      </c>
      <c r="S14" s="115">
        <f t="shared" si="9"/>
        <v>2.4004683840749412</v>
      </c>
      <c r="T14" s="115">
        <f t="shared" si="10"/>
        <v>0.739247311827957</v>
      </c>
      <c r="U14" s="115">
        <f t="shared" si="11"/>
        <v>5.8548009367681501E-2</v>
      </c>
      <c r="V14" s="115">
        <f t="shared" si="12"/>
        <v>11.727150537634408</v>
      </c>
      <c r="W14" s="115">
        <f t="shared" si="13"/>
        <v>2.459016393442623</v>
      </c>
    </row>
    <row r="15" spans="1:26" ht="12.95" customHeight="1" x14ac:dyDescent="0.2">
      <c r="A15" s="98"/>
      <c r="B15" s="12">
        <v>7</v>
      </c>
      <c r="C15" s="108" t="s">
        <v>280</v>
      </c>
      <c r="D15" s="19">
        <v>542</v>
      </c>
      <c r="E15" s="19">
        <v>1728</v>
      </c>
      <c r="F15" s="19">
        <v>172</v>
      </c>
      <c r="G15" s="76">
        <f t="shared" si="0"/>
        <v>31.73431734317343</v>
      </c>
      <c r="H15" s="19">
        <v>40</v>
      </c>
      <c r="I15" s="76">
        <f t="shared" si="1"/>
        <v>2.3148148148148149</v>
      </c>
      <c r="J15" s="19">
        <v>10</v>
      </c>
      <c r="K15" s="76">
        <f t="shared" si="2"/>
        <v>1.8450184501845017</v>
      </c>
      <c r="L15" s="19">
        <v>3</v>
      </c>
      <c r="M15" s="76">
        <f t="shared" si="3"/>
        <v>0.1736111111111111</v>
      </c>
      <c r="N15" s="71">
        <f t="shared" si="4"/>
        <v>182</v>
      </c>
      <c r="O15" s="76">
        <f t="shared" si="5"/>
        <v>33.579335793357934</v>
      </c>
      <c r="P15" s="71">
        <f t="shared" si="6"/>
        <v>43</v>
      </c>
      <c r="Q15" s="76">
        <f t="shared" si="7"/>
        <v>2.488425925925926</v>
      </c>
      <c r="R15" s="114">
        <f t="shared" si="8"/>
        <v>31.73431734317343</v>
      </c>
      <c r="S15" s="115">
        <f t="shared" si="9"/>
        <v>2.3148148148148149</v>
      </c>
      <c r="T15" s="115">
        <f t="shared" si="10"/>
        <v>1.8450184501845019</v>
      </c>
      <c r="U15" s="115">
        <f t="shared" si="11"/>
        <v>0.1736111111111111</v>
      </c>
      <c r="V15" s="115">
        <f t="shared" si="12"/>
        <v>33.579335793357934</v>
      </c>
      <c r="W15" s="115">
        <f t="shared" si="13"/>
        <v>2.488425925925926</v>
      </c>
      <c r="X15" s="125"/>
      <c r="Y15" s="125"/>
      <c r="Z15" s="125"/>
    </row>
    <row r="16" spans="1:26" ht="12.95" customHeight="1" x14ac:dyDescent="0.2">
      <c r="A16" s="98"/>
      <c r="B16" s="12">
        <v>8</v>
      </c>
      <c r="C16" s="108" t="s">
        <v>281</v>
      </c>
      <c r="D16" s="19">
        <v>1340</v>
      </c>
      <c r="E16" s="19">
        <v>1360</v>
      </c>
      <c r="F16" s="19">
        <v>351</v>
      </c>
      <c r="G16" s="76">
        <f t="shared" si="0"/>
        <v>26.194029850746269</v>
      </c>
      <c r="H16" s="19">
        <v>66</v>
      </c>
      <c r="I16" s="76">
        <f t="shared" si="1"/>
        <v>4.8529411764705888</v>
      </c>
      <c r="J16" s="19">
        <v>44</v>
      </c>
      <c r="K16" s="76">
        <f t="shared" si="2"/>
        <v>3.2835820895522385</v>
      </c>
      <c r="L16" s="19">
        <v>2</v>
      </c>
      <c r="M16" s="76">
        <f t="shared" si="3"/>
        <v>0.14705882352941177</v>
      </c>
      <c r="N16" s="71">
        <f t="shared" si="4"/>
        <v>395</v>
      </c>
      <c r="O16" s="76">
        <f t="shared" si="5"/>
        <v>29.477611940298509</v>
      </c>
      <c r="P16" s="71">
        <f t="shared" si="6"/>
        <v>68</v>
      </c>
      <c r="Q16" s="76">
        <f t="shared" si="7"/>
        <v>5</v>
      </c>
      <c r="R16" s="114">
        <f t="shared" si="8"/>
        <v>26.194029850746269</v>
      </c>
      <c r="S16" s="115">
        <f t="shared" si="9"/>
        <v>4.8529411764705879</v>
      </c>
      <c r="T16" s="115">
        <f t="shared" si="10"/>
        <v>3.283582089552239</v>
      </c>
      <c r="U16" s="115">
        <f t="shared" si="11"/>
        <v>0.14705882352941177</v>
      </c>
      <c r="V16" s="115">
        <f t="shared" si="12"/>
        <v>29.477611940298509</v>
      </c>
      <c r="W16" s="115">
        <f t="shared" si="13"/>
        <v>5</v>
      </c>
      <c r="X16" s="125"/>
      <c r="Y16" s="125"/>
      <c r="Z16" s="125"/>
    </row>
    <row r="17" spans="1:26" ht="12.95" customHeight="1" x14ac:dyDescent="0.2">
      <c r="A17" s="98"/>
      <c r="B17" s="12">
        <v>9</v>
      </c>
      <c r="C17" s="108" t="s">
        <v>282</v>
      </c>
      <c r="D17" s="19">
        <v>600</v>
      </c>
      <c r="E17" s="19">
        <v>706</v>
      </c>
      <c r="F17" s="19">
        <v>264</v>
      </c>
      <c r="G17" s="76">
        <f t="shared" si="0"/>
        <v>44</v>
      </c>
      <c r="H17" s="19">
        <v>47</v>
      </c>
      <c r="I17" s="76">
        <f t="shared" si="1"/>
        <v>6.6572237960339935</v>
      </c>
      <c r="J17" s="19">
        <v>17</v>
      </c>
      <c r="K17" s="76">
        <f t="shared" si="2"/>
        <v>2.833333333333333</v>
      </c>
      <c r="L17" s="19"/>
      <c r="M17" s="76">
        <f t="shared" si="3"/>
        <v>0</v>
      </c>
      <c r="N17" s="71">
        <f t="shared" si="4"/>
        <v>281</v>
      </c>
      <c r="O17" s="76">
        <f t="shared" si="5"/>
        <v>46.833333333333336</v>
      </c>
      <c r="P17" s="71">
        <f t="shared" si="6"/>
        <v>47</v>
      </c>
      <c r="Q17" s="76">
        <f t="shared" si="7"/>
        <v>6.6572237960339935</v>
      </c>
      <c r="R17" s="114">
        <f t="shared" si="8"/>
        <v>44</v>
      </c>
      <c r="S17" s="115">
        <f t="shared" si="9"/>
        <v>6.6572237960339944</v>
      </c>
      <c r="T17" s="115">
        <f t="shared" si="10"/>
        <v>2.8333333333333335</v>
      </c>
      <c r="U17" s="115">
        <f t="shared" si="11"/>
        <v>0</v>
      </c>
      <c r="V17" s="115">
        <f t="shared" si="12"/>
        <v>46.833333333333336</v>
      </c>
      <c r="W17" s="115">
        <f t="shared" si="13"/>
        <v>6.6572237960339944</v>
      </c>
      <c r="X17" s="125"/>
      <c r="Y17" s="125"/>
      <c r="Z17" s="125"/>
    </row>
    <row r="18" spans="1:26" ht="12.95" customHeight="1" x14ac:dyDescent="0.2">
      <c r="A18" s="98"/>
      <c r="B18" s="12">
        <v>10</v>
      </c>
      <c r="C18" s="108" t="s">
        <v>283</v>
      </c>
      <c r="D18" s="19">
        <v>2649</v>
      </c>
      <c r="E18" s="19">
        <v>3631</v>
      </c>
      <c r="F18" s="19">
        <v>336</v>
      </c>
      <c r="G18" s="76">
        <f t="shared" si="0"/>
        <v>12.684031710079275</v>
      </c>
      <c r="H18" s="19">
        <v>162</v>
      </c>
      <c r="I18" s="76">
        <f t="shared" si="1"/>
        <v>4.4615808317267973</v>
      </c>
      <c r="J18" s="19">
        <v>28</v>
      </c>
      <c r="K18" s="76">
        <f t="shared" si="2"/>
        <v>1.0570026425066061</v>
      </c>
      <c r="L18" s="19">
        <v>4</v>
      </c>
      <c r="M18" s="76">
        <f t="shared" si="3"/>
        <v>0.11016248967226661</v>
      </c>
      <c r="N18" s="71">
        <f t="shared" si="4"/>
        <v>364</v>
      </c>
      <c r="O18" s="76">
        <f t="shared" si="5"/>
        <v>13.741034352585881</v>
      </c>
      <c r="P18" s="71">
        <f t="shared" si="6"/>
        <v>166</v>
      </c>
      <c r="Q18" s="76">
        <f t="shared" si="7"/>
        <v>4.5717433213990644</v>
      </c>
      <c r="R18" s="114">
        <f t="shared" si="8"/>
        <v>12.684031710079275</v>
      </c>
      <c r="S18" s="115">
        <f t="shared" si="9"/>
        <v>4.4615808317267973</v>
      </c>
      <c r="T18" s="115">
        <f t="shared" si="10"/>
        <v>1.0570026425066064</v>
      </c>
      <c r="U18" s="115">
        <f t="shared" si="11"/>
        <v>0.11016248967226659</v>
      </c>
      <c r="V18" s="115">
        <f t="shared" si="12"/>
        <v>13.741034352585881</v>
      </c>
      <c r="W18" s="115">
        <f t="shared" si="13"/>
        <v>4.5717433213990635</v>
      </c>
      <c r="X18" s="125"/>
      <c r="Y18" s="125"/>
      <c r="Z18" s="125"/>
    </row>
    <row r="19" spans="1:26" ht="12.95" customHeight="1" x14ac:dyDescent="0.2">
      <c r="A19" s="98"/>
      <c r="B19" s="12">
        <v>11</v>
      </c>
      <c r="C19" s="108" t="s">
        <v>284</v>
      </c>
      <c r="D19" s="19">
        <v>840</v>
      </c>
      <c r="E19" s="19">
        <v>1032</v>
      </c>
      <c r="F19" s="19">
        <v>224</v>
      </c>
      <c r="G19" s="76">
        <f t="shared" si="0"/>
        <v>26.666666666666668</v>
      </c>
      <c r="H19" s="19">
        <v>73</v>
      </c>
      <c r="I19" s="76">
        <f t="shared" si="1"/>
        <v>7.0736434108527133</v>
      </c>
      <c r="J19" s="19">
        <v>17</v>
      </c>
      <c r="K19" s="76">
        <f t="shared" si="2"/>
        <v>2.0238095238095237</v>
      </c>
      <c r="L19" s="19">
        <v>1</v>
      </c>
      <c r="M19" s="76">
        <f t="shared" si="3"/>
        <v>9.6899224806201556E-2</v>
      </c>
      <c r="N19" s="71">
        <f t="shared" si="4"/>
        <v>241</v>
      </c>
      <c r="O19" s="76">
        <f t="shared" si="5"/>
        <v>28.69047619047619</v>
      </c>
      <c r="P19" s="71">
        <f t="shared" si="6"/>
        <v>74</v>
      </c>
      <c r="Q19" s="76">
        <f t="shared" si="7"/>
        <v>7.170542635658915</v>
      </c>
      <c r="R19" s="114">
        <f t="shared" si="8"/>
        <v>26.666666666666668</v>
      </c>
      <c r="S19" s="115">
        <f t="shared" si="9"/>
        <v>7.0736434108527133</v>
      </c>
      <c r="T19" s="115">
        <f t="shared" si="10"/>
        <v>2.0238095238095237</v>
      </c>
      <c r="U19" s="115">
        <f t="shared" si="11"/>
        <v>9.6899224806201556E-2</v>
      </c>
      <c r="V19" s="115">
        <f t="shared" si="12"/>
        <v>28.69047619047619</v>
      </c>
      <c r="W19" s="115">
        <f t="shared" si="13"/>
        <v>7.170542635658915</v>
      </c>
      <c r="X19" s="125"/>
      <c r="Y19" s="125"/>
      <c r="Z19" s="125"/>
    </row>
    <row r="20" spans="1:26" ht="12.95" customHeight="1" x14ac:dyDescent="0.2">
      <c r="A20" s="98"/>
      <c r="B20" s="12">
        <v>12</v>
      </c>
      <c r="C20" s="108" t="s">
        <v>285</v>
      </c>
      <c r="D20" s="19">
        <v>1541</v>
      </c>
      <c r="E20" s="19">
        <v>1592</v>
      </c>
      <c r="F20" s="19">
        <v>178</v>
      </c>
      <c r="G20" s="76">
        <f t="shared" si="0"/>
        <v>11.550940947436729</v>
      </c>
      <c r="H20" s="19">
        <v>52</v>
      </c>
      <c r="I20" s="76">
        <f t="shared" si="1"/>
        <v>3.2663316582914574</v>
      </c>
      <c r="J20" s="19">
        <v>27</v>
      </c>
      <c r="K20" s="76">
        <f t="shared" si="2"/>
        <v>1.7521090201168072</v>
      </c>
      <c r="L20" s="19">
        <v>1</v>
      </c>
      <c r="M20" s="76">
        <f t="shared" si="3"/>
        <v>6.2814070351758788E-2</v>
      </c>
      <c r="N20" s="71">
        <f t="shared" si="4"/>
        <v>205</v>
      </c>
      <c r="O20" s="76">
        <f t="shared" si="5"/>
        <v>13.303049967553537</v>
      </c>
      <c r="P20" s="71">
        <f t="shared" si="6"/>
        <v>53</v>
      </c>
      <c r="Q20" s="76">
        <f t="shared" si="7"/>
        <v>3.329145728643216</v>
      </c>
      <c r="R20" s="114">
        <f t="shared" si="8"/>
        <v>11.550940947436729</v>
      </c>
      <c r="S20" s="115">
        <f t="shared" si="9"/>
        <v>3.2663316582914574</v>
      </c>
      <c r="T20" s="115">
        <f t="shared" si="10"/>
        <v>1.7521090201168072</v>
      </c>
      <c r="U20" s="115">
        <f t="shared" si="11"/>
        <v>6.2814070351758788E-2</v>
      </c>
      <c r="V20" s="115">
        <f t="shared" si="12"/>
        <v>13.303049967553537</v>
      </c>
      <c r="W20" s="115">
        <f t="shared" si="13"/>
        <v>3.329145728643216</v>
      </c>
      <c r="X20" s="125"/>
      <c r="Y20" s="125"/>
      <c r="Z20" s="125"/>
    </row>
    <row r="21" spans="1:26" ht="12.95" customHeight="1" x14ac:dyDescent="0.2">
      <c r="A21" s="98"/>
      <c r="B21" s="12">
        <v>13</v>
      </c>
      <c r="C21" s="108" t="s">
        <v>286</v>
      </c>
      <c r="D21" s="19">
        <v>2593</v>
      </c>
      <c r="E21" s="19">
        <v>2332</v>
      </c>
      <c r="F21" s="19">
        <v>460</v>
      </c>
      <c r="G21" s="76">
        <f t="shared" si="0"/>
        <v>17.740069417662937</v>
      </c>
      <c r="H21" s="19">
        <v>119</v>
      </c>
      <c r="I21" s="76">
        <f t="shared" si="1"/>
        <v>5.1029159519725562</v>
      </c>
      <c r="J21" s="19">
        <v>32</v>
      </c>
      <c r="K21" s="76">
        <f t="shared" si="2"/>
        <v>1.2340917855765523</v>
      </c>
      <c r="L21" s="19">
        <v>3</v>
      </c>
      <c r="M21" s="76">
        <f t="shared" si="3"/>
        <v>0.1286449399656947</v>
      </c>
      <c r="N21" s="71">
        <f t="shared" si="4"/>
        <v>492</v>
      </c>
      <c r="O21" s="76">
        <f t="shared" si="5"/>
        <v>18.97416120323949</v>
      </c>
      <c r="P21" s="71">
        <f t="shared" si="6"/>
        <v>122</v>
      </c>
      <c r="Q21" s="76">
        <f t="shared" si="7"/>
        <v>5.2315608919382504</v>
      </c>
      <c r="R21" s="114">
        <f t="shared" si="8"/>
        <v>17.740069417662937</v>
      </c>
      <c r="S21" s="115">
        <f t="shared" si="9"/>
        <v>5.1029159519725553</v>
      </c>
      <c r="T21" s="115">
        <f t="shared" si="10"/>
        <v>1.2340917855765523</v>
      </c>
      <c r="U21" s="115">
        <f t="shared" si="11"/>
        <v>0.12864493996569468</v>
      </c>
      <c r="V21" s="115">
        <f t="shared" si="12"/>
        <v>18.97416120323949</v>
      </c>
      <c r="W21" s="115">
        <f t="shared" si="13"/>
        <v>5.2315608919382504</v>
      </c>
      <c r="X21" s="125"/>
      <c r="Y21" s="125"/>
      <c r="Z21" s="125"/>
    </row>
    <row r="22" spans="1:26" ht="12.95" customHeight="1" x14ac:dyDescent="0.2">
      <c r="A22" s="98"/>
      <c r="B22" s="12">
        <v>14</v>
      </c>
      <c r="C22" s="108" t="s">
        <v>287</v>
      </c>
      <c r="D22" s="19">
        <v>889</v>
      </c>
      <c r="E22" s="19">
        <v>812</v>
      </c>
      <c r="F22" s="19">
        <v>349</v>
      </c>
      <c r="G22" s="76">
        <f t="shared" si="0"/>
        <v>39.257592800899886</v>
      </c>
      <c r="H22" s="19">
        <v>70</v>
      </c>
      <c r="I22" s="76">
        <f t="shared" si="1"/>
        <v>8.6206896551724146</v>
      </c>
      <c r="J22" s="19">
        <v>40</v>
      </c>
      <c r="K22" s="76">
        <f t="shared" si="2"/>
        <v>4.4994375703037122</v>
      </c>
      <c r="L22" s="19">
        <v>2</v>
      </c>
      <c r="M22" s="76">
        <f t="shared" si="3"/>
        <v>0.24630541871921183</v>
      </c>
      <c r="N22" s="71">
        <f t="shared" si="4"/>
        <v>389</v>
      </c>
      <c r="O22" s="76">
        <f t="shared" si="5"/>
        <v>43.757030371203598</v>
      </c>
      <c r="P22" s="71">
        <f t="shared" si="6"/>
        <v>72</v>
      </c>
      <c r="Q22" s="76">
        <f t="shared" si="7"/>
        <v>8.8669950738916263</v>
      </c>
      <c r="R22" s="114">
        <f t="shared" si="8"/>
        <v>39.257592800899886</v>
      </c>
      <c r="S22" s="115">
        <f t="shared" si="9"/>
        <v>8.6206896551724146</v>
      </c>
      <c r="T22" s="115">
        <f t="shared" si="10"/>
        <v>4.4994375703037122</v>
      </c>
      <c r="U22" s="115">
        <f t="shared" si="11"/>
        <v>0.24630541871921183</v>
      </c>
      <c r="V22" s="115">
        <f t="shared" si="12"/>
        <v>43.757030371203598</v>
      </c>
      <c r="W22" s="115">
        <f t="shared" si="13"/>
        <v>8.8669950738916263</v>
      </c>
      <c r="X22" s="125"/>
      <c r="Y22" s="125"/>
      <c r="Z22" s="125"/>
    </row>
    <row r="23" spans="1:26" ht="12.95" customHeight="1" x14ac:dyDescent="0.2">
      <c r="A23" s="98"/>
      <c r="B23" s="12">
        <v>15</v>
      </c>
      <c r="C23" s="108" t="s">
        <v>288</v>
      </c>
      <c r="D23" s="19">
        <v>2783</v>
      </c>
      <c r="E23" s="19">
        <v>2905</v>
      </c>
      <c r="F23" s="19">
        <v>595</v>
      </c>
      <c r="G23" s="76">
        <f t="shared" si="0"/>
        <v>21.379805964786204</v>
      </c>
      <c r="H23" s="19">
        <v>199</v>
      </c>
      <c r="I23" s="76">
        <f t="shared" si="1"/>
        <v>6.8502581755593805</v>
      </c>
      <c r="J23" s="19">
        <v>67</v>
      </c>
      <c r="K23" s="76">
        <f t="shared" si="2"/>
        <v>2.4074739489759254</v>
      </c>
      <c r="L23" s="19">
        <v>12</v>
      </c>
      <c r="M23" s="76">
        <f t="shared" si="3"/>
        <v>0.41308089500860579</v>
      </c>
      <c r="N23" s="71">
        <f t="shared" si="4"/>
        <v>662</v>
      </c>
      <c r="O23" s="76">
        <f t="shared" si="5"/>
        <v>23.787279913762127</v>
      </c>
      <c r="P23" s="71">
        <f t="shared" si="6"/>
        <v>211</v>
      </c>
      <c r="Q23" s="76">
        <f t="shared" si="7"/>
        <v>7.2633390705679872</v>
      </c>
      <c r="R23" s="114">
        <f t="shared" si="8"/>
        <v>21.3798059647862</v>
      </c>
      <c r="S23" s="115">
        <f t="shared" si="9"/>
        <v>6.8502581755593805</v>
      </c>
      <c r="T23" s="115">
        <f t="shared" si="10"/>
        <v>2.4074739489759254</v>
      </c>
      <c r="U23" s="115">
        <f t="shared" si="11"/>
        <v>0.41308089500860584</v>
      </c>
      <c r="V23" s="115">
        <f t="shared" si="12"/>
        <v>23.787279913762127</v>
      </c>
      <c r="W23" s="115">
        <f t="shared" si="13"/>
        <v>7.2633390705679863</v>
      </c>
      <c r="X23" s="125"/>
      <c r="Y23" s="125"/>
      <c r="Z23" s="125"/>
    </row>
    <row r="24" spans="1:26" ht="12.95" customHeight="1" x14ac:dyDescent="0.2">
      <c r="A24" s="98"/>
      <c r="B24" s="12">
        <v>16</v>
      </c>
      <c r="C24" s="108" t="s">
        <v>289</v>
      </c>
      <c r="D24" s="19">
        <v>1375</v>
      </c>
      <c r="E24" s="19">
        <v>1641</v>
      </c>
      <c r="F24" s="19">
        <v>310</v>
      </c>
      <c r="G24" s="76">
        <f t="shared" si="0"/>
        <v>22.545454545454547</v>
      </c>
      <c r="H24" s="19">
        <v>64</v>
      </c>
      <c r="I24" s="76">
        <f t="shared" si="1"/>
        <v>3.9000609384521634</v>
      </c>
      <c r="J24" s="19">
        <v>23</v>
      </c>
      <c r="K24" s="76">
        <f t="shared" si="2"/>
        <v>1.6727272727272726</v>
      </c>
      <c r="L24" s="19">
        <v>5</v>
      </c>
      <c r="M24" s="76">
        <f t="shared" si="3"/>
        <v>0.30469226081657524</v>
      </c>
      <c r="N24" s="71">
        <f t="shared" si="4"/>
        <v>333</v>
      </c>
      <c r="O24" s="76">
        <f t="shared" si="5"/>
        <v>24.218181818181819</v>
      </c>
      <c r="P24" s="71">
        <f t="shared" si="6"/>
        <v>69</v>
      </c>
      <c r="Q24" s="76">
        <f t="shared" si="7"/>
        <v>4.2047531992687386</v>
      </c>
      <c r="R24" s="114">
        <f t="shared" si="8"/>
        <v>22.545454545454547</v>
      </c>
      <c r="S24" s="115">
        <f t="shared" si="9"/>
        <v>3.9000609384521634</v>
      </c>
      <c r="T24" s="115">
        <f t="shared" si="10"/>
        <v>1.6727272727272726</v>
      </c>
      <c r="U24" s="115">
        <f t="shared" si="11"/>
        <v>0.30469226081657524</v>
      </c>
      <c r="V24" s="115">
        <f t="shared" si="12"/>
        <v>24.218181818181819</v>
      </c>
      <c r="W24" s="115">
        <f t="shared" si="13"/>
        <v>4.2047531992687386</v>
      </c>
      <c r="X24" s="125"/>
      <c r="Y24" s="125"/>
      <c r="Z24" s="125"/>
    </row>
    <row r="25" spans="1:26" ht="12.95" customHeight="1" x14ac:dyDescent="0.2">
      <c r="A25" s="98"/>
      <c r="B25" s="12">
        <v>17</v>
      </c>
      <c r="C25" s="108" t="s">
        <v>290</v>
      </c>
      <c r="D25" s="19">
        <v>922</v>
      </c>
      <c r="E25" s="19">
        <v>1265</v>
      </c>
      <c r="F25" s="19">
        <v>200</v>
      </c>
      <c r="G25" s="76">
        <f t="shared" si="0"/>
        <v>21.691973969631238</v>
      </c>
      <c r="H25" s="19">
        <v>89</v>
      </c>
      <c r="I25" s="76">
        <f t="shared" si="1"/>
        <v>7.0355731225296436</v>
      </c>
      <c r="J25" s="19">
        <v>18</v>
      </c>
      <c r="K25" s="76">
        <f t="shared" si="2"/>
        <v>1.9522776572668112</v>
      </c>
      <c r="L25" s="19">
        <v>9</v>
      </c>
      <c r="M25" s="76">
        <f t="shared" si="3"/>
        <v>0.71146245059288538</v>
      </c>
      <c r="N25" s="71">
        <f t="shared" si="4"/>
        <v>218</v>
      </c>
      <c r="O25" s="76">
        <f t="shared" si="5"/>
        <v>23.644251626898047</v>
      </c>
      <c r="P25" s="71">
        <f t="shared" si="6"/>
        <v>98</v>
      </c>
      <c r="Q25" s="76">
        <f t="shared" si="7"/>
        <v>7.7470355731225293</v>
      </c>
      <c r="R25" s="114">
        <f t="shared" si="8"/>
        <v>21.691973969631235</v>
      </c>
      <c r="S25" s="115">
        <f t="shared" si="9"/>
        <v>7.0355731225296445</v>
      </c>
      <c r="T25" s="115">
        <f t="shared" si="10"/>
        <v>1.9522776572668112</v>
      </c>
      <c r="U25" s="115">
        <f t="shared" si="11"/>
        <v>0.71146245059288538</v>
      </c>
      <c r="V25" s="115">
        <f t="shared" si="12"/>
        <v>23.644251626898047</v>
      </c>
      <c r="W25" s="115">
        <f t="shared" si="13"/>
        <v>7.7470355731225293</v>
      </c>
      <c r="X25" s="125"/>
      <c r="Y25" s="125"/>
      <c r="Z25" s="125"/>
    </row>
    <row r="26" spans="1:26" ht="12.95" customHeight="1" x14ac:dyDescent="0.2">
      <c r="A26" s="98"/>
      <c r="B26" s="12">
        <v>18</v>
      </c>
      <c r="C26" s="108" t="s">
        <v>291</v>
      </c>
      <c r="D26" s="19">
        <v>923</v>
      </c>
      <c r="E26" s="19">
        <v>1116</v>
      </c>
      <c r="F26" s="19">
        <v>319</v>
      </c>
      <c r="G26" s="76">
        <f t="shared" si="0"/>
        <v>34.561213434452867</v>
      </c>
      <c r="H26" s="19">
        <v>38</v>
      </c>
      <c r="I26" s="76">
        <f t="shared" si="1"/>
        <v>3.4050179211469538</v>
      </c>
      <c r="J26" s="19">
        <v>18</v>
      </c>
      <c r="K26" s="76">
        <f t="shared" si="2"/>
        <v>1.9501625135427951</v>
      </c>
      <c r="L26" s="19">
        <v>3</v>
      </c>
      <c r="M26" s="76">
        <f t="shared" si="3"/>
        <v>0.26881720430107531</v>
      </c>
      <c r="N26" s="71">
        <f t="shared" si="4"/>
        <v>337</v>
      </c>
      <c r="O26" s="76">
        <f t="shared" si="5"/>
        <v>36.511375947995667</v>
      </c>
      <c r="P26" s="71">
        <f t="shared" si="6"/>
        <v>41</v>
      </c>
      <c r="Q26" s="76">
        <f t="shared" si="7"/>
        <v>3.6738351254480288</v>
      </c>
      <c r="R26" s="114">
        <f t="shared" si="8"/>
        <v>34.561213434452874</v>
      </c>
      <c r="S26" s="115">
        <f t="shared" si="9"/>
        <v>3.4050179211469533</v>
      </c>
      <c r="T26" s="115">
        <f t="shared" si="10"/>
        <v>1.9501625135427951</v>
      </c>
      <c r="U26" s="115">
        <f t="shared" si="11"/>
        <v>0.26881720430107525</v>
      </c>
      <c r="V26" s="115">
        <f t="shared" si="12"/>
        <v>36.511375947995667</v>
      </c>
      <c r="W26" s="115">
        <f t="shared" si="13"/>
        <v>3.6738351254480288</v>
      </c>
      <c r="X26" s="125"/>
      <c r="Y26" s="125"/>
      <c r="Z26" s="125"/>
    </row>
    <row r="27" spans="1:26" ht="12.95" customHeight="1" x14ac:dyDescent="0.2">
      <c r="A27" s="98"/>
      <c r="B27" s="12">
        <v>19</v>
      </c>
      <c r="C27" s="108" t="s">
        <v>292</v>
      </c>
      <c r="D27" s="19">
        <v>1248</v>
      </c>
      <c r="E27" s="19">
        <v>1123</v>
      </c>
      <c r="F27" s="19">
        <v>179</v>
      </c>
      <c r="G27" s="76">
        <f t="shared" si="0"/>
        <v>14.342948717948717</v>
      </c>
      <c r="H27" s="19">
        <v>30</v>
      </c>
      <c r="I27" s="76">
        <f t="shared" si="1"/>
        <v>2.6714158504007122</v>
      </c>
      <c r="J27" s="19">
        <v>18</v>
      </c>
      <c r="K27" s="76">
        <f t="shared" si="2"/>
        <v>1.4423076923076923</v>
      </c>
      <c r="L27" s="19">
        <v>2</v>
      </c>
      <c r="M27" s="76">
        <f t="shared" si="3"/>
        <v>0.17809439002671415</v>
      </c>
      <c r="N27" s="71">
        <f t="shared" si="4"/>
        <v>197</v>
      </c>
      <c r="O27" s="76">
        <f t="shared" si="5"/>
        <v>15.785256410256409</v>
      </c>
      <c r="P27" s="71">
        <f t="shared" si="6"/>
        <v>32</v>
      </c>
      <c r="Q27" s="76">
        <f t="shared" si="7"/>
        <v>2.8495102404274264</v>
      </c>
      <c r="R27" s="114">
        <f t="shared" si="8"/>
        <v>14.342948717948717</v>
      </c>
      <c r="S27" s="115">
        <f t="shared" si="9"/>
        <v>2.6714158504007122</v>
      </c>
      <c r="T27" s="115">
        <f t="shared" si="10"/>
        <v>1.4423076923076923</v>
      </c>
      <c r="U27" s="115">
        <f t="shared" si="11"/>
        <v>0.17809439002671415</v>
      </c>
      <c r="V27" s="115">
        <f t="shared" si="12"/>
        <v>15.785256410256411</v>
      </c>
      <c r="W27" s="115">
        <f t="shared" si="13"/>
        <v>2.8495102404274264</v>
      </c>
      <c r="X27" s="125"/>
      <c r="Y27" s="125"/>
      <c r="Z27" s="125"/>
    </row>
    <row r="28" spans="1:26" ht="12.95" customHeight="1" x14ac:dyDescent="0.2">
      <c r="A28" s="98"/>
      <c r="B28" s="12">
        <v>20</v>
      </c>
      <c r="C28" s="108" t="s">
        <v>293</v>
      </c>
      <c r="D28" s="19">
        <v>4457</v>
      </c>
      <c r="E28" s="19">
        <v>4711</v>
      </c>
      <c r="F28" s="19">
        <v>993</v>
      </c>
      <c r="G28" s="76">
        <f t="shared" si="0"/>
        <v>22.279560242315458</v>
      </c>
      <c r="H28" s="19">
        <v>204</v>
      </c>
      <c r="I28" s="76">
        <f t="shared" si="1"/>
        <v>4.330290808745489</v>
      </c>
      <c r="J28" s="19">
        <v>68</v>
      </c>
      <c r="K28" s="76">
        <f t="shared" si="2"/>
        <v>1.5256899259591652</v>
      </c>
      <c r="L28" s="19">
        <v>11</v>
      </c>
      <c r="M28" s="76">
        <f t="shared" si="3"/>
        <v>0.23349607302059011</v>
      </c>
      <c r="N28" s="71">
        <f t="shared" si="4"/>
        <v>1061</v>
      </c>
      <c r="O28" s="76">
        <f t="shared" si="5"/>
        <v>23.805250168274625</v>
      </c>
      <c r="P28" s="71">
        <f t="shared" si="6"/>
        <v>215</v>
      </c>
      <c r="Q28" s="76">
        <f t="shared" si="7"/>
        <v>4.5637868817660792</v>
      </c>
      <c r="R28" s="114">
        <f t="shared" si="8"/>
        <v>22.279560242315458</v>
      </c>
      <c r="S28" s="115">
        <f t="shared" si="9"/>
        <v>4.330290808745489</v>
      </c>
      <c r="T28" s="115">
        <f t="shared" si="10"/>
        <v>1.5256899259591654</v>
      </c>
      <c r="U28" s="115">
        <f t="shared" si="11"/>
        <v>0.23349607302059011</v>
      </c>
      <c r="V28" s="115">
        <f t="shared" si="12"/>
        <v>23.805250168274625</v>
      </c>
      <c r="W28" s="115">
        <f t="shared" si="13"/>
        <v>4.5637868817660792</v>
      </c>
      <c r="X28" s="125"/>
      <c r="Y28" s="125"/>
      <c r="Z28" s="125"/>
    </row>
    <row r="29" spans="1:26" ht="12.95" customHeight="1" x14ac:dyDescent="0.2">
      <c r="A29" s="98"/>
      <c r="B29" s="12">
        <v>21</v>
      </c>
      <c r="C29" s="108" t="s">
        <v>294</v>
      </c>
      <c r="D29" s="19">
        <v>679</v>
      </c>
      <c r="E29" s="19">
        <v>762</v>
      </c>
      <c r="F29" s="19">
        <v>241</v>
      </c>
      <c r="G29" s="76">
        <f t="shared" si="0"/>
        <v>35.49337260677467</v>
      </c>
      <c r="H29" s="19">
        <v>53</v>
      </c>
      <c r="I29" s="76">
        <f t="shared" si="1"/>
        <v>6.9553805774278219</v>
      </c>
      <c r="J29" s="19">
        <v>41</v>
      </c>
      <c r="K29" s="76">
        <f t="shared" si="2"/>
        <v>6.0382916053019144</v>
      </c>
      <c r="L29" s="19">
        <v>2</v>
      </c>
      <c r="M29" s="76">
        <f t="shared" si="3"/>
        <v>0.26246719160104987</v>
      </c>
      <c r="N29" s="71">
        <f t="shared" si="4"/>
        <v>282</v>
      </c>
      <c r="O29" s="76">
        <f t="shared" si="5"/>
        <v>41.531664212076585</v>
      </c>
      <c r="P29" s="71">
        <f t="shared" si="6"/>
        <v>55</v>
      </c>
      <c r="Q29" s="76">
        <f t="shared" si="7"/>
        <v>7.2178477690288716</v>
      </c>
      <c r="R29" s="114">
        <f t="shared" si="8"/>
        <v>35.49337260677467</v>
      </c>
      <c r="S29" s="115">
        <f t="shared" si="9"/>
        <v>6.9553805774278219</v>
      </c>
      <c r="T29" s="115">
        <f t="shared" si="10"/>
        <v>6.0382916053019144</v>
      </c>
      <c r="U29" s="115">
        <f t="shared" si="11"/>
        <v>0.26246719160104987</v>
      </c>
      <c r="V29" s="115">
        <f t="shared" si="12"/>
        <v>41.531664212076585</v>
      </c>
      <c r="W29" s="115">
        <f t="shared" si="13"/>
        <v>7.2178477690288716</v>
      </c>
      <c r="X29" s="125"/>
      <c r="Y29" s="125"/>
      <c r="Z29" s="125"/>
    </row>
    <row r="30" spans="1:26" ht="12.95" customHeight="1" x14ac:dyDescent="0.2">
      <c r="A30" s="98"/>
      <c r="B30" s="12">
        <v>22</v>
      </c>
      <c r="C30" s="108" t="s">
        <v>295</v>
      </c>
      <c r="D30" s="19">
        <v>1304</v>
      </c>
      <c r="E30" s="19">
        <v>1680</v>
      </c>
      <c r="F30" s="19">
        <v>260</v>
      </c>
      <c r="G30" s="76">
        <f t="shared" si="0"/>
        <v>19.938650306748464</v>
      </c>
      <c r="H30" s="19">
        <v>64</v>
      </c>
      <c r="I30" s="76">
        <f t="shared" si="1"/>
        <v>3.8095238095238098</v>
      </c>
      <c r="J30" s="19">
        <v>29</v>
      </c>
      <c r="K30" s="76">
        <f t="shared" si="2"/>
        <v>2.223926380368098</v>
      </c>
      <c r="L30" s="19">
        <v>3</v>
      </c>
      <c r="M30" s="76">
        <f t="shared" si="3"/>
        <v>0.17857142857142858</v>
      </c>
      <c r="N30" s="71">
        <f t="shared" si="4"/>
        <v>289</v>
      </c>
      <c r="O30" s="76">
        <f t="shared" si="5"/>
        <v>22.162576687116562</v>
      </c>
      <c r="P30" s="71">
        <f t="shared" si="6"/>
        <v>67</v>
      </c>
      <c r="Q30" s="76">
        <f t="shared" si="7"/>
        <v>3.9880952380952377</v>
      </c>
      <c r="R30" s="114">
        <f t="shared" si="8"/>
        <v>19.938650306748468</v>
      </c>
      <c r="S30" s="115">
        <f t="shared" si="9"/>
        <v>3.8095238095238093</v>
      </c>
      <c r="T30" s="115">
        <f t="shared" si="10"/>
        <v>2.223926380368098</v>
      </c>
      <c r="U30" s="115">
        <f t="shared" si="11"/>
        <v>0.17857142857142858</v>
      </c>
      <c r="V30" s="115">
        <f t="shared" si="12"/>
        <v>22.162576687116566</v>
      </c>
      <c r="W30" s="115">
        <f t="shared" si="13"/>
        <v>3.9880952380952381</v>
      </c>
      <c r="X30" s="125"/>
      <c r="Y30" s="125"/>
      <c r="Z30" s="125"/>
    </row>
    <row r="31" spans="1:26" ht="12.95" customHeight="1" x14ac:dyDescent="0.2">
      <c r="A31" s="98"/>
      <c r="B31" s="12">
        <v>23</v>
      </c>
      <c r="C31" s="108" t="s">
        <v>296</v>
      </c>
      <c r="D31" s="19">
        <v>1550</v>
      </c>
      <c r="E31" s="19">
        <v>1571</v>
      </c>
      <c r="F31" s="19">
        <v>375</v>
      </c>
      <c r="G31" s="76">
        <f t="shared" si="0"/>
        <v>24.193548387096776</v>
      </c>
      <c r="H31" s="19">
        <v>133</v>
      </c>
      <c r="I31" s="76">
        <f t="shared" si="1"/>
        <v>8.465945257797582</v>
      </c>
      <c r="J31" s="19">
        <v>26</v>
      </c>
      <c r="K31" s="76">
        <f t="shared" si="2"/>
        <v>1.6774193548387095</v>
      </c>
      <c r="L31" s="19">
        <v>2</v>
      </c>
      <c r="M31" s="76">
        <f t="shared" si="3"/>
        <v>0.1273074474856779</v>
      </c>
      <c r="N31" s="71">
        <f t="shared" si="4"/>
        <v>401</v>
      </c>
      <c r="O31" s="76">
        <f t="shared" si="5"/>
        <v>25.870967741935484</v>
      </c>
      <c r="P31" s="71">
        <f t="shared" si="6"/>
        <v>135</v>
      </c>
      <c r="Q31" s="76">
        <f t="shared" si="7"/>
        <v>8.593252705283259</v>
      </c>
      <c r="R31" s="114">
        <f t="shared" si="8"/>
        <v>24.193548387096776</v>
      </c>
      <c r="S31" s="115">
        <f t="shared" si="9"/>
        <v>8.465945257797582</v>
      </c>
      <c r="T31" s="115">
        <f t="shared" si="10"/>
        <v>1.6774193548387097</v>
      </c>
      <c r="U31" s="115">
        <f t="shared" si="11"/>
        <v>0.1273074474856779</v>
      </c>
      <c r="V31" s="115">
        <f t="shared" si="12"/>
        <v>25.870967741935484</v>
      </c>
      <c r="W31" s="115">
        <f t="shared" si="13"/>
        <v>8.593252705283259</v>
      </c>
      <c r="X31" s="125"/>
      <c r="Y31" s="125"/>
      <c r="Z31" s="125"/>
    </row>
    <row r="32" spans="1:26" ht="12.95" customHeight="1" x14ac:dyDescent="0.2">
      <c r="A32" s="98"/>
      <c r="B32" s="12">
        <v>24</v>
      </c>
      <c r="C32" s="108" t="s">
        <v>297</v>
      </c>
      <c r="D32" s="19">
        <v>355</v>
      </c>
      <c r="E32" s="19">
        <v>458</v>
      </c>
      <c r="F32" s="19">
        <v>100</v>
      </c>
      <c r="G32" s="76">
        <f t="shared" si="0"/>
        <v>28.169014084507044</v>
      </c>
      <c r="H32" s="19">
        <v>31</v>
      </c>
      <c r="I32" s="76">
        <f t="shared" si="1"/>
        <v>6.7685589519650664</v>
      </c>
      <c r="J32" s="19">
        <v>9</v>
      </c>
      <c r="K32" s="76">
        <f t="shared" si="2"/>
        <v>2.535211267605634</v>
      </c>
      <c r="L32" s="19"/>
      <c r="M32" s="76">
        <f t="shared" si="3"/>
        <v>0</v>
      </c>
      <c r="N32" s="71">
        <f t="shared" si="4"/>
        <v>109</v>
      </c>
      <c r="O32" s="76">
        <f t="shared" si="5"/>
        <v>30.704225352112672</v>
      </c>
      <c r="P32" s="71">
        <f t="shared" si="6"/>
        <v>31</v>
      </c>
      <c r="Q32" s="76">
        <f t="shared" si="7"/>
        <v>6.7685589519650664</v>
      </c>
      <c r="R32" s="114">
        <f t="shared" si="8"/>
        <v>28.169014084507044</v>
      </c>
      <c r="S32" s="115">
        <f t="shared" si="9"/>
        <v>6.7685589519650655</v>
      </c>
      <c r="T32" s="115">
        <f t="shared" si="10"/>
        <v>2.535211267605634</v>
      </c>
      <c r="U32" s="115">
        <f t="shared" si="11"/>
        <v>0</v>
      </c>
      <c r="V32" s="115">
        <f t="shared" si="12"/>
        <v>30.704225352112676</v>
      </c>
      <c r="W32" s="115">
        <f t="shared" si="13"/>
        <v>6.7685589519650655</v>
      </c>
      <c r="X32" s="125"/>
      <c r="Y32" s="125"/>
      <c r="Z32" s="125"/>
    </row>
    <row r="33" spans="1:26" ht="12.95" customHeight="1" x14ac:dyDescent="0.2">
      <c r="A33" s="98"/>
      <c r="B33" s="12">
        <v>25</v>
      </c>
      <c r="C33" s="108" t="s">
        <v>298</v>
      </c>
      <c r="D33" s="19">
        <v>540</v>
      </c>
      <c r="E33" s="19">
        <v>794</v>
      </c>
      <c r="F33" s="19">
        <v>292</v>
      </c>
      <c r="G33" s="76">
        <f t="shared" si="0"/>
        <v>54.074074074074076</v>
      </c>
      <c r="H33" s="19">
        <v>54</v>
      </c>
      <c r="I33" s="76">
        <f t="shared" si="1"/>
        <v>6.8010075566750636</v>
      </c>
      <c r="J33" s="19">
        <v>34</v>
      </c>
      <c r="K33" s="76">
        <f t="shared" si="2"/>
        <v>6.2962962962962958</v>
      </c>
      <c r="L33" s="19">
        <v>1</v>
      </c>
      <c r="M33" s="76">
        <f t="shared" si="3"/>
        <v>0.12594458438287154</v>
      </c>
      <c r="N33" s="71">
        <f t="shared" si="4"/>
        <v>326</v>
      </c>
      <c r="O33" s="76">
        <f t="shared" si="5"/>
        <v>60.370370370370374</v>
      </c>
      <c r="P33" s="71">
        <f t="shared" si="6"/>
        <v>55</v>
      </c>
      <c r="Q33" s="76">
        <f t="shared" si="7"/>
        <v>6.9269521410579351</v>
      </c>
      <c r="R33" s="114">
        <f t="shared" si="8"/>
        <v>54.074074074074076</v>
      </c>
      <c r="S33" s="115">
        <f t="shared" si="9"/>
        <v>6.8010075566750627</v>
      </c>
      <c r="T33" s="115">
        <f t="shared" si="10"/>
        <v>6.2962962962962967</v>
      </c>
      <c r="U33" s="115">
        <f t="shared" si="11"/>
        <v>0.12594458438287154</v>
      </c>
      <c r="V33" s="115">
        <f t="shared" si="12"/>
        <v>60.370370370370374</v>
      </c>
      <c r="W33" s="115">
        <f t="shared" si="13"/>
        <v>6.9269521410579342</v>
      </c>
      <c r="X33" s="125"/>
      <c r="Y33" s="125"/>
      <c r="Z33" s="125"/>
    </row>
    <row r="34" spans="1:26" ht="12.95" customHeight="1" x14ac:dyDescent="0.2">
      <c r="A34" s="98"/>
      <c r="B34" s="12">
        <v>26</v>
      </c>
      <c r="C34" s="108" t="s">
        <v>99</v>
      </c>
      <c r="D34" s="19">
        <v>6579</v>
      </c>
      <c r="E34" s="19">
        <v>6695</v>
      </c>
      <c r="F34" s="19">
        <v>1531</v>
      </c>
      <c r="G34" s="76">
        <f t="shared" si="0"/>
        <v>23.271013831889345</v>
      </c>
      <c r="H34" s="19">
        <v>492</v>
      </c>
      <c r="I34" s="76">
        <f t="shared" si="1"/>
        <v>7.3487677371172513</v>
      </c>
      <c r="J34" s="19">
        <v>157</v>
      </c>
      <c r="K34" s="76">
        <f t="shared" si="2"/>
        <v>2.3863809089527286</v>
      </c>
      <c r="L34" s="19">
        <v>21</v>
      </c>
      <c r="M34" s="76">
        <f t="shared" si="3"/>
        <v>0.31366691560866317</v>
      </c>
      <c r="N34" s="71">
        <f t="shared" si="4"/>
        <v>1688</v>
      </c>
      <c r="O34" s="76">
        <f t="shared" si="5"/>
        <v>25.657394740842072</v>
      </c>
      <c r="P34" s="71">
        <f t="shared" si="6"/>
        <v>513</v>
      </c>
      <c r="Q34" s="76">
        <f t="shared" si="7"/>
        <v>7.6624346527259153</v>
      </c>
      <c r="R34" s="114">
        <f t="shared" si="8"/>
        <v>23.271013831889345</v>
      </c>
      <c r="S34" s="115">
        <f t="shared" si="9"/>
        <v>7.3487677371172513</v>
      </c>
      <c r="T34" s="115">
        <f t="shared" si="10"/>
        <v>2.3863809089527286</v>
      </c>
      <c r="U34" s="115">
        <f t="shared" si="11"/>
        <v>0.31366691560866317</v>
      </c>
      <c r="V34" s="115">
        <f t="shared" si="12"/>
        <v>25.657394740842072</v>
      </c>
      <c r="W34" s="115">
        <f t="shared" si="13"/>
        <v>7.6624346527259153</v>
      </c>
    </row>
    <row r="35" spans="1:26" ht="12.95" customHeight="1" x14ac:dyDescent="0.2">
      <c r="A35" s="98"/>
      <c r="B35" s="12">
        <v>27</v>
      </c>
      <c r="C35" s="108" t="s">
        <v>100</v>
      </c>
      <c r="D35" s="19"/>
      <c r="E35" s="19"/>
      <c r="F35" s="19"/>
      <c r="G35" s="76"/>
      <c r="H35" s="19"/>
      <c r="I35" s="76"/>
      <c r="J35" s="19"/>
      <c r="K35" s="76"/>
      <c r="L35" s="19"/>
      <c r="M35" s="76"/>
      <c r="N35" s="71"/>
      <c r="O35" s="76"/>
      <c r="P35" s="71"/>
      <c r="Q35" s="76"/>
      <c r="R35" s="114"/>
      <c r="S35" s="115">
        <f t="shared" si="9"/>
        <v>0</v>
      </c>
      <c r="T35" s="115">
        <f t="shared" si="10"/>
        <v>0</v>
      </c>
      <c r="U35" s="115">
        <f t="shared" si="11"/>
        <v>0</v>
      </c>
      <c r="V35" s="115">
        <f t="shared" si="12"/>
        <v>0</v>
      </c>
      <c r="W35" s="115">
        <f t="shared" si="13"/>
        <v>0</v>
      </c>
      <c r="X35" s="125"/>
      <c r="Y35" s="125"/>
      <c r="Z35" s="125"/>
    </row>
    <row r="36" spans="1:26" ht="14.45" customHeight="1" x14ac:dyDescent="0.2">
      <c r="A36" s="98"/>
      <c r="B36" s="68"/>
      <c r="C36" s="109" t="s">
        <v>37</v>
      </c>
      <c r="D36" s="268">
        <f>SUM(D9:D35)</f>
        <v>46545</v>
      </c>
      <c r="E36" s="268">
        <f>SUM(E9:E35)</f>
        <v>51052</v>
      </c>
      <c r="F36" s="268">
        <f>SUM(F9:F35)</f>
        <v>9619</v>
      </c>
      <c r="G36" s="84">
        <f>IF(D36=0,0,F36/D36*100)</f>
        <v>20.666022129122354</v>
      </c>
      <c r="H36" s="268">
        <f>SUM(H9:H35)</f>
        <v>2633</v>
      </c>
      <c r="I36" s="84">
        <f>IF(E36=0,"0",H36/E36*100)</f>
        <v>5.1574864843688788</v>
      </c>
      <c r="J36" s="268">
        <f>SUM(J9:J35)</f>
        <v>889</v>
      </c>
      <c r="K36" s="84">
        <f>IF(D36=0,0,J36/D36*100)</f>
        <v>1.90997958964443</v>
      </c>
      <c r="L36" s="268">
        <f>SUM(L9:L35)</f>
        <v>100</v>
      </c>
      <c r="M36" s="84">
        <f>IF(E36=0,"0",L36/E36*100)</f>
        <v>0.19587871190159054</v>
      </c>
      <c r="N36" s="268">
        <f>SUM(N9:N35)</f>
        <v>10508</v>
      </c>
      <c r="O36" s="84">
        <f>IF(D36=0,0,N36/D36*100)</f>
        <v>22.576001718766786</v>
      </c>
      <c r="P36" s="268">
        <f>SUM(P9:P35)</f>
        <v>2733</v>
      </c>
      <c r="Q36" s="84">
        <f>IF(E36=0,"0",P36/E36*100)</f>
        <v>5.3533651962704694</v>
      </c>
      <c r="R36" s="114">
        <f>IF(D36=0,0,SUM(F36*100/D36))</f>
        <v>20.666022129122354</v>
      </c>
      <c r="S36" s="115">
        <f t="shared" si="9"/>
        <v>5.1574864843688788</v>
      </c>
      <c r="T36" s="115">
        <f t="shared" si="10"/>
        <v>1.90997958964443</v>
      </c>
      <c r="U36" s="115">
        <f t="shared" si="11"/>
        <v>0.19587871190159054</v>
      </c>
      <c r="V36" s="115">
        <f t="shared" si="12"/>
        <v>22.576001718766786</v>
      </c>
      <c r="W36" s="115">
        <f t="shared" si="13"/>
        <v>5.3533651962704694</v>
      </c>
    </row>
    <row r="37" spans="1:26" ht="1.5" customHeight="1" x14ac:dyDescent="0.2">
      <c r="B37" s="2"/>
      <c r="C37" s="2"/>
      <c r="D37" s="2"/>
      <c r="E37" s="2"/>
      <c r="F37" s="120">
        <v>1983</v>
      </c>
      <c r="G37" s="2"/>
      <c r="H37" s="2"/>
      <c r="I37" s="2"/>
      <c r="J37" s="120">
        <v>386</v>
      </c>
      <c r="K37" s="2"/>
      <c r="L37" s="2"/>
      <c r="M37" s="2"/>
      <c r="N37" s="2"/>
      <c r="O37" s="2"/>
      <c r="P37" s="2"/>
      <c r="Q37" s="2"/>
    </row>
    <row r="38" spans="1:26" ht="10.5" customHeight="1" x14ac:dyDescent="0.2">
      <c r="C38" s="22" t="s">
        <v>341</v>
      </c>
    </row>
    <row r="39" spans="1:26" ht="12.95" customHeight="1" x14ac:dyDescent="0.2">
      <c r="D39" s="426"/>
      <c r="E39" s="427"/>
      <c r="F39" s="427"/>
      <c r="G39" s="427"/>
      <c r="H39" s="427"/>
    </row>
  </sheetData>
  <mergeCells count="18">
    <mergeCell ref="P6:Q6"/>
    <mergeCell ref="D39:H39"/>
    <mergeCell ref="E6:E7"/>
    <mergeCell ref="F6:G6"/>
    <mergeCell ref="H6:I6"/>
    <mergeCell ref="J6:K6"/>
    <mergeCell ref="L6:M6"/>
    <mergeCell ref="N6:O6"/>
    <mergeCell ref="A2:Q2"/>
    <mergeCell ref="A3:Q3"/>
    <mergeCell ref="A4:Q4"/>
    <mergeCell ref="B5:B7"/>
    <mergeCell ref="C5:C7"/>
    <mergeCell ref="D5:E5"/>
    <mergeCell ref="F5:I5"/>
    <mergeCell ref="J5:M5"/>
    <mergeCell ref="N5:Q5"/>
    <mergeCell ref="D6:D7"/>
  </mergeCells>
  <pageMargins left="0.39370078740157483" right="0" top="0.19685039370078741" bottom="0.19685039370078741" header="0.31496062992125984" footer="0.31496062992125984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activeCell="C5" sqref="C5:D7"/>
    </sheetView>
  </sheetViews>
  <sheetFormatPr defaultRowHeight="12.75" x14ac:dyDescent="0.2"/>
  <cols>
    <col min="1" max="1" width="3.5703125" customWidth="1"/>
    <col min="2" max="2" width="19.140625" customWidth="1"/>
    <col min="3" max="12" width="9.28515625" customWidth="1"/>
    <col min="14" max="14" width="0.140625" customWidth="1"/>
    <col min="16" max="16" width="0.28515625" hidden="1" customWidth="1"/>
    <col min="17" max="17" width="9.140625" hidden="1" customWidth="1"/>
  </cols>
  <sheetData>
    <row r="1" spans="1:17" x14ac:dyDescent="0.2">
      <c r="A1" s="121"/>
      <c r="L1" s="28" t="s">
        <v>359</v>
      </c>
    </row>
    <row r="2" spans="1:17" ht="18.2" customHeight="1" x14ac:dyDescent="0.3">
      <c r="A2" s="127"/>
      <c r="B2" s="328" t="s">
        <v>20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17" ht="10.5" customHeight="1" x14ac:dyDescent="0.3">
      <c r="A3" s="345"/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</row>
    <row r="4" spans="1:17" ht="12.2" customHeight="1" x14ac:dyDescent="0.3">
      <c r="A4" s="128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7" ht="20.25" customHeight="1" x14ac:dyDescent="0.2">
      <c r="A5" s="428" t="s">
        <v>27</v>
      </c>
      <c r="B5" s="337" t="s">
        <v>73</v>
      </c>
      <c r="C5" s="337" t="s">
        <v>353</v>
      </c>
      <c r="D5" s="337"/>
      <c r="E5" s="337" t="s">
        <v>354</v>
      </c>
      <c r="F5" s="337"/>
      <c r="G5" s="337"/>
      <c r="H5" s="337"/>
      <c r="I5" s="337"/>
      <c r="J5" s="337"/>
      <c r="K5" s="337"/>
      <c r="L5" s="337"/>
      <c r="M5" s="6"/>
    </row>
    <row r="6" spans="1:17" x14ac:dyDescent="0.2">
      <c r="A6" s="428"/>
      <c r="B6" s="337"/>
      <c r="C6" s="337"/>
      <c r="D6" s="337"/>
      <c r="E6" s="337" t="s">
        <v>355</v>
      </c>
      <c r="F6" s="337"/>
      <c r="G6" s="337"/>
      <c r="H6" s="337"/>
      <c r="I6" s="337" t="s">
        <v>357</v>
      </c>
      <c r="J6" s="337"/>
      <c r="K6" s="337"/>
      <c r="L6" s="337"/>
      <c r="M6" s="6"/>
    </row>
    <row r="7" spans="1:17" ht="28.5" customHeight="1" x14ac:dyDescent="0.2">
      <c r="A7" s="428"/>
      <c r="B7" s="337"/>
      <c r="C7" s="337"/>
      <c r="D7" s="337"/>
      <c r="E7" s="337"/>
      <c r="F7" s="337"/>
      <c r="G7" s="337"/>
      <c r="H7" s="337"/>
      <c r="I7" s="337" t="s">
        <v>358</v>
      </c>
      <c r="J7" s="337"/>
      <c r="K7" s="337"/>
      <c r="L7" s="337"/>
      <c r="M7" s="6"/>
    </row>
    <row r="8" spans="1:17" ht="43.5" customHeight="1" x14ac:dyDescent="0.2">
      <c r="A8" s="428"/>
      <c r="B8" s="337"/>
      <c r="C8" s="13">
        <v>2019</v>
      </c>
      <c r="D8" s="13">
        <v>2020</v>
      </c>
      <c r="E8" s="13">
        <v>2019</v>
      </c>
      <c r="F8" s="13" t="s">
        <v>356</v>
      </c>
      <c r="G8" s="13">
        <v>2020</v>
      </c>
      <c r="H8" s="13" t="s">
        <v>356</v>
      </c>
      <c r="I8" s="13">
        <v>2019</v>
      </c>
      <c r="J8" s="13" t="s">
        <v>356</v>
      </c>
      <c r="K8" s="13">
        <v>2020</v>
      </c>
      <c r="L8" s="13" t="s">
        <v>356</v>
      </c>
      <c r="M8" s="6"/>
      <c r="P8" s="134" t="s">
        <v>360</v>
      </c>
      <c r="Q8" s="134" t="s">
        <v>361</v>
      </c>
    </row>
    <row r="9" spans="1:17" ht="12.95" customHeight="1" x14ac:dyDescent="0.2">
      <c r="A9" s="12" t="s">
        <v>28</v>
      </c>
      <c r="B9" s="32" t="s">
        <v>30</v>
      </c>
      <c r="C9" s="132">
        <v>1</v>
      </c>
      <c r="D9" s="132">
        <v>2</v>
      </c>
      <c r="E9" s="132">
        <v>3</v>
      </c>
      <c r="F9" s="132">
        <v>4</v>
      </c>
      <c r="G9" s="132">
        <v>5</v>
      </c>
      <c r="H9" s="132">
        <v>6</v>
      </c>
      <c r="I9" s="132">
        <v>7</v>
      </c>
      <c r="J9" s="132">
        <v>8</v>
      </c>
      <c r="K9" s="132">
        <v>9</v>
      </c>
      <c r="L9" s="132">
        <v>10</v>
      </c>
      <c r="M9" s="6"/>
    </row>
    <row r="10" spans="1:17" ht="12.95" customHeight="1" x14ac:dyDescent="0.2">
      <c r="A10" s="12">
        <v>1</v>
      </c>
      <c r="B10" s="131" t="s">
        <v>351</v>
      </c>
      <c r="C10" s="19"/>
      <c r="D10" s="19"/>
      <c r="E10" s="71"/>
      <c r="F10" s="278"/>
      <c r="G10" s="71"/>
      <c r="H10" s="278"/>
      <c r="I10" s="71"/>
      <c r="J10" s="278"/>
      <c r="K10" s="71"/>
      <c r="L10" s="278"/>
      <c r="M10" s="114"/>
      <c r="N10" s="115"/>
    </row>
    <row r="11" spans="1:17" ht="12.95" customHeight="1" x14ac:dyDescent="0.2">
      <c r="A11" s="12">
        <v>2</v>
      </c>
      <c r="B11" s="131" t="s">
        <v>275</v>
      </c>
      <c r="C11" s="19">
        <v>3574</v>
      </c>
      <c r="D11" s="19">
        <v>4289</v>
      </c>
      <c r="E11" s="71">
        <v>297</v>
      </c>
      <c r="F11" s="278">
        <f t="shared" ref="F11:F35" si="0">IF(C11=0,0,E11*100/C11)</f>
        <v>8.3100167879127032</v>
      </c>
      <c r="G11" s="71">
        <v>298</v>
      </c>
      <c r="H11" s="278">
        <f t="shared" ref="H11:H35" si="1">IF(D11=0,IF(G11=0,0,100),M11)</f>
        <v>6.9480065283282819</v>
      </c>
      <c r="I11" s="71">
        <v>81</v>
      </c>
      <c r="J11" s="278">
        <f t="shared" ref="J11:J35" si="2">IF(C11=0,0,I11*100/C11)</f>
        <v>2.2663682148852824</v>
      </c>
      <c r="K11" s="71">
        <v>89</v>
      </c>
      <c r="L11" s="278">
        <f t="shared" ref="L11:L35" si="3">IF(D11=0,IF(K11=0,0,100),N11)</f>
        <v>2.0750757752389832</v>
      </c>
      <c r="M11" s="114">
        <f t="shared" ref="M11:M37" si="4">IF(D11=0,0,SUM(G11*100/D11))</f>
        <v>6.9480065283282819</v>
      </c>
      <c r="N11" s="115">
        <f t="shared" ref="N11:N37" si="5">K11*100/D11</f>
        <v>2.0750757752389832</v>
      </c>
    </row>
    <row r="12" spans="1:17" ht="12.95" customHeight="1" x14ac:dyDescent="0.2">
      <c r="A12" s="12">
        <v>3</v>
      </c>
      <c r="B12" s="131" t="s">
        <v>276</v>
      </c>
      <c r="C12" s="19">
        <v>989</v>
      </c>
      <c r="D12" s="19">
        <v>1054</v>
      </c>
      <c r="E12" s="71">
        <v>278</v>
      </c>
      <c r="F12" s="278">
        <f t="shared" si="0"/>
        <v>28.109201213346815</v>
      </c>
      <c r="G12" s="71">
        <v>256</v>
      </c>
      <c r="H12" s="278">
        <f t="shared" si="1"/>
        <v>24.288425047438331</v>
      </c>
      <c r="I12" s="71">
        <v>62</v>
      </c>
      <c r="J12" s="278">
        <f t="shared" si="2"/>
        <v>6.268958543983822</v>
      </c>
      <c r="K12" s="71">
        <v>60</v>
      </c>
      <c r="L12" s="278">
        <f t="shared" si="3"/>
        <v>5.6925996204933584</v>
      </c>
      <c r="M12" s="114">
        <f t="shared" si="4"/>
        <v>24.288425047438331</v>
      </c>
      <c r="N12" s="115">
        <f t="shared" si="5"/>
        <v>5.6925996204933584</v>
      </c>
    </row>
    <row r="13" spans="1:17" ht="12.95" customHeight="1" x14ac:dyDescent="0.2">
      <c r="A13" s="12">
        <v>4</v>
      </c>
      <c r="B13" s="131" t="s">
        <v>277</v>
      </c>
      <c r="C13" s="19">
        <v>8684</v>
      </c>
      <c r="D13" s="19">
        <v>9226</v>
      </c>
      <c r="E13" s="71">
        <v>1759</v>
      </c>
      <c r="F13" s="278">
        <f t="shared" si="0"/>
        <v>20.255642561031781</v>
      </c>
      <c r="G13" s="71">
        <v>1615</v>
      </c>
      <c r="H13" s="278">
        <f t="shared" si="1"/>
        <v>17.504877520052027</v>
      </c>
      <c r="I13" s="71">
        <v>520</v>
      </c>
      <c r="J13" s="278">
        <f t="shared" si="2"/>
        <v>5.9880239520958085</v>
      </c>
      <c r="K13" s="71">
        <v>432</v>
      </c>
      <c r="L13" s="278">
        <f t="shared" si="3"/>
        <v>4.6824192499458057</v>
      </c>
      <c r="M13" s="114">
        <f t="shared" si="4"/>
        <v>17.504877520052027</v>
      </c>
      <c r="N13" s="115">
        <f t="shared" si="5"/>
        <v>4.6824192499458057</v>
      </c>
    </row>
    <row r="14" spans="1:17" ht="12.95" customHeight="1" x14ac:dyDescent="0.2">
      <c r="A14" s="12">
        <v>5</v>
      </c>
      <c r="B14" s="131" t="s">
        <v>278</v>
      </c>
      <c r="C14" s="19">
        <v>2840</v>
      </c>
      <c r="D14" s="19">
        <v>2710</v>
      </c>
      <c r="E14" s="71">
        <v>771</v>
      </c>
      <c r="F14" s="278">
        <f t="shared" si="0"/>
        <v>27.14788732394366</v>
      </c>
      <c r="G14" s="71">
        <v>636</v>
      </c>
      <c r="H14" s="278">
        <f t="shared" si="1"/>
        <v>23.468634686346864</v>
      </c>
      <c r="I14" s="71">
        <v>211</v>
      </c>
      <c r="J14" s="278">
        <f t="shared" si="2"/>
        <v>7.429577464788732</v>
      </c>
      <c r="K14" s="71">
        <v>164</v>
      </c>
      <c r="L14" s="278">
        <f t="shared" si="3"/>
        <v>6.0516605166051658</v>
      </c>
      <c r="M14" s="114">
        <f t="shared" si="4"/>
        <v>23.468634686346864</v>
      </c>
      <c r="N14" s="115">
        <f t="shared" si="5"/>
        <v>6.0516605166051658</v>
      </c>
      <c r="P14" s="22">
        <v>7</v>
      </c>
      <c r="Q14" s="22">
        <v>19</v>
      </c>
    </row>
    <row r="15" spans="1:17" ht="12.95" customHeight="1" x14ac:dyDescent="0.2">
      <c r="A15" s="12">
        <v>6</v>
      </c>
      <c r="B15" s="131" t="s">
        <v>279</v>
      </c>
      <c r="C15" s="19">
        <v>4012</v>
      </c>
      <c r="D15" s="19">
        <v>3814</v>
      </c>
      <c r="E15" s="71">
        <v>359</v>
      </c>
      <c r="F15" s="278">
        <f t="shared" si="0"/>
        <v>8.9481555333998006</v>
      </c>
      <c r="G15" s="71">
        <v>356</v>
      </c>
      <c r="H15" s="278">
        <f t="shared" si="1"/>
        <v>9.334032511798636</v>
      </c>
      <c r="I15" s="71">
        <v>81</v>
      </c>
      <c r="J15" s="278">
        <f t="shared" si="2"/>
        <v>2.0189431704885346</v>
      </c>
      <c r="K15" s="71">
        <v>104</v>
      </c>
      <c r="L15" s="278">
        <f t="shared" si="3"/>
        <v>2.7267960146827477</v>
      </c>
      <c r="M15" s="114">
        <f t="shared" si="4"/>
        <v>9.334032511798636</v>
      </c>
      <c r="N15" s="115">
        <f t="shared" si="5"/>
        <v>2.7267960146827477</v>
      </c>
    </row>
    <row r="16" spans="1:17" ht="12.95" customHeight="1" x14ac:dyDescent="0.2">
      <c r="A16" s="12">
        <v>7</v>
      </c>
      <c r="B16" s="131" t="s">
        <v>280</v>
      </c>
      <c r="C16" s="19">
        <v>790</v>
      </c>
      <c r="D16" s="19">
        <v>794</v>
      </c>
      <c r="E16" s="71">
        <v>191</v>
      </c>
      <c r="F16" s="278">
        <f t="shared" si="0"/>
        <v>24.177215189873419</v>
      </c>
      <c r="G16" s="71">
        <v>110</v>
      </c>
      <c r="H16" s="278">
        <f t="shared" si="1"/>
        <v>13.853904282115868</v>
      </c>
      <c r="I16" s="71">
        <v>65</v>
      </c>
      <c r="J16" s="278">
        <f t="shared" si="2"/>
        <v>8.2278481012658222</v>
      </c>
      <c r="K16" s="71">
        <v>32</v>
      </c>
      <c r="L16" s="278">
        <f t="shared" si="3"/>
        <v>4.0302267002518892</v>
      </c>
      <c r="M16" s="114">
        <f t="shared" si="4"/>
        <v>13.853904282115868</v>
      </c>
      <c r="N16" s="115">
        <f t="shared" si="5"/>
        <v>4.0302267002518892</v>
      </c>
    </row>
    <row r="17" spans="1:17" ht="12.95" customHeight="1" x14ac:dyDescent="0.2">
      <c r="A17" s="12">
        <v>8</v>
      </c>
      <c r="B17" s="131" t="s">
        <v>281</v>
      </c>
      <c r="C17" s="19">
        <v>4452</v>
      </c>
      <c r="D17" s="19">
        <v>3934</v>
      </c>
      <c r="E17" s="71">
        <v>871</v>
      </c>
      <c r="F17" s="278">
        <f t="shared" si="0"/>
        <v>19.564240790655884</v>
      </c>
      <c r="G17" s="71">
        <v>735</v>
      </c>
      <c r="H17" s="278">
        <f t="shared" si="1"/>
        <v>18.683274021352315</v>
      </c>
      <c r="I17" s="71">
        <v>279</v>
      </c>
      <c r="J17" s="278">
        <f t="shared" si="2"/>
        <v>6.2668463611859835</v>
      </c>
      <c r="K17" s="71">
        <v>224</v>
      </c>
      <c r="L17" s="278">
        <f t="shared" si="3"/>
        <v>5.6939501779359434</v>
      </c>
      <c r="M17" s="114">
        <f t="shared" si="4"/>
        <v>18.683274021352315</v>
      </c>
      <c r="N17" s="115">
        <f t="shared" si="5"/>
        <v>5.6939501779359434</v>
      </c>
      <c r="P17" s="22">
        <v>115</v>
      </c>
      <c r="Q17" s="22">
        <v>391</v>
      </c>
    </row>
    <row r="18" spans="1:17" ht="12.95" customHeight="1" x14ac:dyDescent="0.2">
      <c r="A18" s="12">
        <v>9</v>
      </c>
      <c r="B18" s="131" t="s">
        <v>282</v>
      </c>
      <c r="C18" s="19">
        <v>2065</v>
      </c>
      <c r="D18" s="19">
        <v>1469</v>
      </c>
      <c r="E18" s="71">
        <v>374</v>
      </c>
      <c r="F18" s="278">
        <f t="shared" si="0"/>
        <v>18.111380145278449</v>
      </c>
      <c r="G18" s="71">
        <v>257</v>
      </c>
      <c r="H18" s="278">
        <f t="shared" si="1"/>
        <v>17.494894486044927</v>
      </c>
      <c r="I18" s="71">
        <v>112</v>
      </c>
      <c r="J18" s="278">
        <f t="shared" si="2"/>
        <v>5.4237288135593218</v>
      </c>
      <c r="K18" s="71">
        <v>67</v>
      </c>
      <c r="L18" s="278">
        <f t="shared" si="3"/>
        <v>4.5609257998638526</v>
      </c>
      <c r="M18" s="114">
        <f t="shared" si="4"/>
        <v>17.494894486044927</v>
      </c>
      <c r="N18" s="115">
        <f t="shared" si="5"/>
        <v>4.5609257998638526</v>
      </c>
    </row>
    <row r="19" spans="1:17" ht="12.95" customHeight="1" x14ac:dyDescent="0.2">
      <c r="A19" s="12">
        <v>10</v>
      </c>
      <c r="B19" s="131" t="s">
        <v>283</v>
      </c>
      <c r="C19" s="19">
        <v>5857</v>
      </c>
      <c r="D19" s="19">
        <v>4883</v>
      </c>
      <c r="E19" s="71">
        <v>1081</v>
      </c>
      <c r="F19" s="278">
        <f t="shared" si="0"/>
        <v>18.456547720676113</v>
      </c>
      <c r="G19" s="71">
        <v>980</v>
      </c>
      <c r="H19" s="278">
        <f t="shared" si="1"/>
        <v>20.069629326233873</v>
      </c>
      <c r="I19" s="71">
        <v>269</v>
      </c>
      <c r="J19" s="278">
        <f t="shared" si="2"/>
        <v>4.5927949462182003</v>
      </c>
      <c r="K19" s="71">
        <v>260</v>
      </c>
      <c r="L19" s="278">
        <f t="shared" si="3"/>
        <v>5.3245955355314356</v>
      </c>
      <c r="M19" s="114">
        <f t="shared" si="4"/>
        <v>20.069629326233873</v>
      </c>
      <c r="N19" s="115">
        <f t="shared" si="5"/>
        <v>5.3245955355314356</v>
      </c>
    </row>
    <row r="20" spans="1:17" ht="12.95" customHeight="1" x14ac:dyDescent="0.2">
      <c r="A20" s="12">
        <v>11</v>
      </c>
      <c r="B20" s="131" t="s">
        <v>284</v>
      </c>
      <c r="C20" s="19">
        <v>1287</v>
      </c>
      <c r="D20" s="19">
        <v>1212</v>
      </c>
      <c r="E20" s="71">
        <v>315</v>
      </c>
      <c r="F20" s="278">
        <f t="shared" si="0"/>
        <v>24.475524475524477</v>
      </c>
      <c r="G20" s="71">
        <v>260</v>
      </c>
      <c r="H20" s="278">
        <f t="shared" si="1"/>
        <v>21.452145214521451</v>
      </c>
      <c r="I20" s="71">
        <v>73</v>
      </c>
      <c r="J20" s="278">
        <f t="shared" si="2"/>
        <v>5.6721056721056717</v>
      </c>
      <c r="K20" s="71">
        <v>55</v>
      </c>
      <c r="L20" s="278">
        <f t="shared" si="3"/>
        <v>4.5379537953795381</v>
      </c>
      <c r="M20" s="114">
        <f t="shared" si="4"/>
        <v>21.452145214521451</v>
      </c>
      <c r="N20" s="115">
        <f t="shared" si="5"/>
        <v>4.5379537953795381</v>
      </c>
    </row>
    <row r="21" spans="1:17" ht="12.95" customHeight="1" x14ac:dyDescent="0.2">
      <c r="A21" s="12">
        <v>12</v>
      </c>
      <c r="B21" s="131" t="s">
        <v>285</v>
      </c>
      <c r="C21" s="19">
        <v>1170</v>
      </c>
      <c r="D21" s="19">
        <v>1476</v>
      </c>
      <c r="E21" s="71">
        <v>241</v>
      </c>
      <c r="F21" s="278">
        <f t="shared" si="0"/>
        <v>20.5982905982906</v>
      </c>
      <c r="G21" s="71">
        <v>208</v>
      </c>
      <c r="H21" s="278">
        <f t="shared" si="1"/>
        <v>14.092140921409214</v>
      </c>
      <c r="I21" s="71">
        <v>68</v>
      </c>
      <c r="J21" s="278">
        <f t="shared" si="2"/>
        <v>5.8119658119658117</v>
      </c>
      <c r="K21" s="71">
        <v>52</v>
      </c>
      <c r="L21" s="278">
        <f t="shared" si="3"/>
        <v>3.5230352303523036</v>
      </c>
      <c r="M21" s="114">
        <f t="shared" si="4"/>
        <v>14.092140921409214</v>
      </c>
      <c r="N21" s="115">
        <f t="shared" si="5"/>
        <v>3.5230352303523036</v>
      </c>
      <c r="P21" s="22">
        <v>3</v>
      </c>
      <c r="Q21" s="22">
        <v>6</v>
      </c>
    </row>
    <row r="22" spans="1:17" ht="12.95" customHeight="1" x14ac:dyDescent="0.2">
      <c r="A22" s="12">
        <v>13</v>
      </c>
      <c r="B22" s="131" t="s">
        <v>286</v>
      </c>
      <c r="C22" s="19">
        <v>3142</v>
      </c>
      <c r="D22" s="19">
        <v>3324</v>
      </c>
      <c r="E22" s="71">
        <v>744</v>
      </c>
      <c r="F22" s="278">
        <f t="shared" si="0"/>
        <v>23.679185232336092</v>
      </c>
      <c r="G22" s="71">
        <v>558</v>
      </c>
      <c r="H22" s="278">
        <f t="shared" si="1"/>
        <v>16.787003610108304</v>
      </c>
      <c r="I22" s="71">
        <v>169</v>
      </c>
      <c r="J22" s="278">
        <f t="shared" si="2"/>
        <v>5.3787396562698921</v>
      </c>
      <c r="K22" s="71">
        <v>148</v>
      </c>
      <c r="L22" s="278">
        <f t="shared" si="3"/>
        <v>4.4524669073405532</v>
      </c>
      <c r="M22" s="114">
        <f t="shared" si="4"/>
        <v>16.787003610108304</v>
      </c>
      <c r="N22" s="115">
        <f t="shared" si="5"/>
        <v>4.4524669073405532</v>
      </c>
    </row>
    <row r="23" spans="1:17" ht="12.95" customHeight="1" x14ac:dyDescent="0.2">
      <c r="A23" s="12">
        <v>14</v>
      </c>
      <c r="B23" s="131" t="s">
        <v>287</v>
      </c>
      <c r="C23" s="19">
        <v>3194</v>
      </c>
      <c r="D23" s="19">
        <v>2557</v>
      </c>
      <c r="E23" s="71">
        <v>453</v>
      </c>
      <c r="F23" s="278">
        <f t="shared" si="0"/>
        <v>14.182842830306825</v>
      </c>
      <c r="G23" s="71">
        <v>347</v>
      </c>
      <c r="H23" s="278">
        <f t="shared" si="1"/>
        <v>13.570590535784122</v>
      </c>
      <c r="I23" s="71">
        <v>130</v>
      </c>
      <c r="J23" s="278">
        <f t="shared" si="2"/>
        <v>4.0701314965560424</v>
      </c>
      <c r="K23" s="71">
        <v>106</v>
      </c>
      <c r="L23" s="278">
        <f t="shared" si="3"/>
        <v>4.1454829878764174</v>
      </c>
      <c r="M23" s="114">
        <f t="shared" si="4"/>
        <v>13.570590535784122</v>
      </c>
      <c r="N23" s="115">
        <f t="shared" si="5"/>
        <v>4.1454829878764174</v>
      </c>
    </row>
    <row r="24" spans="1:17" ht="12.95" customHeight="1" x14ac:dyDescent="0.2">
      <c r="A24" s="12">
        <v>15</v>
      </c>
      <c r="B24" s="131" t="s">
        <v>288</v>
      </c>
      <c r="C24" s="19">
        <v>6876</v>
      </c>
      <c r="D24" s="19">
        <v>7596</v>
      </c>
      <c r="E24" s="71">
        <v>1254</v>
      </c>
      <c r="F24" s="278">
        <f t="shared" si="0"/>
        <v>18.237347294938917</v>
      </c>
      <c r="G24" s="71">
        <v>1049</v>
      </c>
      <c r="H24" s="278">
        <f t="shared" si="1"/>
        <v>13.809899947340705</v>
      </c>
      <c r="I24" s="71">
        <v>373</v>
      </c>
      <c r="J24" s="278">
        <f t="shared" si="2"/>
        <v>5.4246655031995346</v>
      </c>
      <c r="K24" s="71">
        <v>268</v>
      </c>
      <c r="L24" s="278">
        <f t="shared" si="3"/>
        <v>3.5281727224855186</v>
      </c>
      <c r="M24" s="114">
        <f t="shared" si="4"/>
        <v>13.809899947340705</v>
      </c>
      <c r="N24" s="115">
        <f t="shared" si="5"/>
        <v>3.5281727224855186</v>
      </c>
    </row>
    <row r="25" spans="1:17" ht="12.95" customHeight="1" x14ac:dyDescent="0.2">
      <c r="A25" s="12">
        <v>16</v>
      </c>
      <c r="B25" s="131" t="s">
        <v>289</v>
      </c>
      <c r="C25" s="19">
        <v>2445</v>
      </c>
      <c r="D25" s="19">
        <v>2249</v>
      </c>
      <c r="E25" s="71">
        <v>463</v>
      </c>
      <c r="F25" s="278">
        <f t="shared" si="0"/>
        <v>18.936605316973417</v>
      </c>
      <c r="G25" s="71">
        <v>376</v>
      </c>
      <c r="H25" s="278">
        <f t="shared" si="1"/>
        <v>16.718541574032905</v>
      </c>
      <c r="I25" s="71">
        <v>160</v>
      </c>
      <c r="J25" s="278">
        <f t="shared" si="2"/>
        <v>6.5439672801635993</v>
      </c>
      <c r="K25" s="71">
        <v>111</v>
      </c>
      <c r="L25" s="278">
        <f t="shared" si="3"/>
        <v>4.9355269008448195</v>
      </c>
      <c r="M25" s="114">
        <f t="shared" si="4"/>
        <v>16.718541574032905</v>
      </c>
      <c r="N25" s="115">
        <f t="shared" si="5"/>
        <v>4.9355269008448195</v>
      </c>
    </row>
    <row r="26" spans="1:17" ht="12.95" customHeight="1" x14ac:dyDescent="0.2">
      <c r="A26" s="12">
        <v>17</v>
      </c>
      <c r="B26" s="131" t="s">
        <v>290</v>
      </c>
      <c r="C26" s="19">
        <v>1280</v>
      </c>
      <c r="D26" s="19">
        <v>1316</v>
      </c>
      <c r="E26" s="71">
        <v>274</v>
      </c>
      <c r="F26" s="278">
        <f t="shared" si="0"/>
        <v>21.40625</v>
      </c>
      <c r="G26" s="71">
        <v>253</v>
      </c>
      <c r="H26" s="278">
        <f t="shared" si="1"/>
        <v>19.224924012158056</v>
      </c>
      <c r="I26" s="71">
        <v>54</v>
      </c>
      <c r="J26" s="278">
        <f t="shared" si="2"/>
        <v>4.21875</v>
      </c>
      <c r="K26" s="71">
        <v>75</v>
      </c>
      <c r="L26" s="278">
        <f t="shared" si="3"/>
        <v>5.6990881458966562</v>
      </c>
      <c r="M26" s="114">
        <f t="shared" si="4"/>
        <v>19.224924012158056</v>
      </c>
      <c r="N26" s="115">
        <f t="shared" si="5"/>
        <v>5.6990881458966562</v>
      </c>
    </row>
    <row r="27" spans="1:17" ht="12.95" customHeight="1" x14ac:dyDescent="0.2">
      <c r="A27" s="12">
        <v>18</v>
      </c>
      <c r="B27" s="131" t="s">
        <v>291</v>
      </c>
      <c r="C27" s="19">
        <v>1668</v>
      </c>
      <c r="D27" s="19">
        <v>1532</v>
      </c>
      <c r="E27" s="71">
        <v>420</v>
      </c>
      <c r="F27" s="278">
        <f t="shared" si="0"/>
        <v>25.179856115107913</v>
      </c>
      <c r="G27" s="71">
        <v>334</v>
      </c>
      <c r="H27" s="278">
        <f t="shared" si="1"/>
        <v>21.801566579634464</v>
      </c>
      <c r="I27" s="71">
        <v>110</v>
      </c>
      <c r="J27" s="278">
        <f t="shared" si="2"/>
        <v>6.5947242206235011</v>
      </c>
      <c r="K27" s="71">
        <v>95</v>
      </c>
      <c r="L27" s="278">
        <f t="shared" si="3"/>
        <v>6.2010443864229767</v>
      </c>
      <c r="M27" s="114">
        <f t="shared" si="4"/>
        <v>21.801566579634464</v>
      </c>
      <c r="N27" s="115">
        <f t="shared" si="5"/>
        <v>6.2010443864229767</v>
      </c>
    </row>
    <row r="28" spans="1:17" ht="12.95" customHeight="1" x14ac:dyDescent="0.2">
      <c r="A28" s="12">
        <v>19</v>
      </c>
      <c r="B28" s="131" t="s">
        <v>292</v>
      </c>
      <c r="C28" s="19">
        <v>1047</v>
      </c>
      <c r="D28" s="19">
        <v>1058</v>
      </c>
      <c r="E28" s="71">
        <v>237</v>
      </c>
      <c r="F28" s="278">
        <f t="shared" si="0"/>
        <v>22.636103151862464</v>
      </c>
      <c r="G28" s="71">
        <v>188</v>
      </c>
      <c r="H28" s="278">
        <f t="shared" si="1"/>
        <v>17.769376181474481</v>
      </c>
      <c r="I28" s="71">
        <v>59</v>
      </c>
      <c r="J28" s="278">
        <f t="shared" si="2"/>
        <v>5.6351480420248325</v>
      </c>
      <c r="K28" s="71">
        <v>57</v>
      </c>
      <c r="L28" s="278">
        <f t="shared" si="3"/>
        <v>5.3875236294896034</v>
      </c>
      <c r="M28" s="114">
        <f t="shared" si="4"/>
        <v>17.769376181474481</v>
      </c>
      <c r="N28" s="115">
        <f t="shared" si="5"/>
        <v>5.3875236294896034</v>
      </c>
    </row>
    <row r="29" spans="1:17" ht="12.95" customHeight="1" x14ac:dyDescent="0.2">
      <c r="A29" s="12">
        <v>20</v>
      </c>
      <c r="B29" s="131" t="s">
        <v>293</v>
      </c>
      <c r="C29" s="19">
        <v>6113</v>
      </c>
      <c r="D29" s="19">
        <v>5393</v>
      </c>
      <c r="E29" s="71">
        <v>1382</v>
      </c>
      <c r="F29" s="278">
        <f t="shared" si="0"/>
        <v>22.607557663994765</v>
      </c>
      <c r="G29" s="71">
        <v>1323</v>
      </c>
      <c r="H29" s="278">
        <f t="shared" si="1"/>
        <v>24.531800482106433</v>
      </c>
      <c r="I29" s="71">
        <v>520</v>
      </c>
      <c r="J29" s="278">
        <f t="shared" si="2"/>
        <v>8.5064616391297232</v>
      </c>
      <c r="K29" s="71">
        <v>478</v>
      </c>
      <c r="L29" s="278">
        <f t="shared" si="3"/>
        <v>8.8633413684405706</v>
      </c>
      <c r="M29" s="114">
        <f t="shared" si="4"/>
        <v>24.531800482106433</v>
      </c>
      <c r="N29" s="115">
        <f t="shared" si="5"/>
        <v>8.8633413684405706</v>
      </c>
    </row>
    <row r="30" spans="1:17" ht="12.95" customHeight="1" x14ac:dyDescent="0.2">
      <c r="A30" s="12">
        <v>21</v>
      </c>
      <c r="B30" s="131" t="s">
        <v>294</v>
      </c>
      <c r="C30" s="19">
        <v>1232</v>
      </c>
      <c r="D30" s="19">
        <v>1449</v>
      </c>
      <c r="E30" s="71">
        <v>390</v>
      </c>
      <c r="F30" s="278">
        <f t="shared" si="0"/>
        <v>31.655844155844157</v>
      </c>
      <c r="G30" s="71">
        <v>370</v>
      </c>
      <c r="H30" s="278">
        <f t="shared" si="1"/>
        <v>25.534851621808144</v>
      </c>
      <c r="I30" s="71">
        <v>159</v>
      </c>
      <c r="J30" s="278">
        <f t="shared" si="2"/>
        <v>12.905844155844155</v>
      </c>
      <c r="K30" s="71">
        <v>107</v>
      </c>
      <c r="L30" s="278">
        <f t="shared" si="3"/>
        <v>7.3844030365769493</v>
      </c>
      <c r="M30" s="114">
        <f t="shared" si="4"/>
        <v>25.534851621808144</v>
      </c>
      <c r="N30" s="115">
        <f t="shared" si="5"/>
        <v>7.3844030365769493</v>
      </c>
    </row>
    <row r="31" spans="1:17" ht="12.95" customHeight="1" x14ac:dyDescent="0.2">
      <c r="A31" s="12">
        <v>22</v>
      </c>
      <c r="B31" s="131" t="s">
        <v>295</v>
      </c>
      <c r="C31" s="19">
        <v>2046</v>
      </c>
      <c r="D31" s="19">
        <v>1765</v>
      </c>
      <c r="E31" s="71">
        <v>421</v>
      </c>
      <c r="F31" s="278">
        <f t="shared" si="0"/>
        <v>20.576735092864126</v>
      </c>
      <c r="G31" s="71">
        <v>345</v>
      </c>
      <c r="H31" s="278">
        <f t="shared" si="1"/>
        <v>19.546742209631727</v>
      </c>
      <c r="I31" s="71">
        <v>137</v>
      </c>
      <c r="J31" s="278">
        <f t="shared" si="2"/>
        <v>6.6959921798631479</v>
      </c>
      <c r="K31" s="71">
        <v>104</v>
      </c>
      <c r="L31" s="278">
        <f t="shared" si="3"/>
        <v>5.8923512747875355</v>
      </c>
      <c r="M31" s="114">
        <f t="shared" si="4"/>
        <v>19.546742209631727</v>
      </c>
      <c r="N31" s="115">
        <f t="shared" si="5"/>
        <v>5.8923512747875355</v>
      </c>
    </row>
    <row r="32" spans="1:17" ht="12.95" customHeight="1" x14ac:dyDescent="0.2">
      <c r="A32" s="12">
        <v>23</v>
      </c>
      <c r="B32" s="131" t="s">
        <v>296</v>
      </c>
      <c r="C32" s="19">
        <v>2339</v>
      </c>
      <c r="D32" s="19">
        <v>2138</v>
      </c>
      <c r="E32" s="71">
        <v>539</v>
      </c>
      <c r="F32" s="278">
        <f t="shared" si="0"/>
        <v>23.04403591278324</v>
      </c>
      <c r="G32" s="71">
        <v>463</v>
      </c>
      <c r="H32" s="278">
        <f t="shared" si="1"/>
        <v>21.655753040224511</v>
      </c>
      <c r="I32" s="71">
        <v>163</v>
      </c>
      <c r="J32" s="278">
        <f t="shared" si="2"/>
        <v>6.9687900812312957</v>
      </c>
      <c r="K32" s="71">
        <v>128</v>
      </c>
      <c r="L32" s="278">
        <f t="shared" si="3"/>
        <v>5.9869036482694105</v>
      </c>
      <c r="M32" s="114">
        <f t="shared" si="4"/>
        <v>21.655753040224511</v>
      </c>
      <c r="N32" s="115">
        <f t="shared" si="5"/>
        <v>5.9869036482694105</v>
      </c>
    </row>
    <row r="33" spans="1:14" ht="12.95" customHeight="1" x14ac:dyDescent="0.2">
      <c r="A33" s="12">
        <v>24</v>
      </c>
      <c r="B33" s="131" t="s">
        <v>297</v>
      </c>
      <c r="C33" s="19">
        <v>1602</v>
      </c>
      <c r="D33" s="19">
        <v>1270</v>
      </c>
      <c r="E33" s="71">
        <v>144</v>
      </c>
      <c r="F33" s="278">
        <f t="shared" si="0"/>
        <v>8.9887640449438209</v>
      </c>
      <c r="G33" s="71">
        <v>119</v>
      </c>
      <c r="H33" s="278">
        <f t="shared" si="1"/>
        <v>9.3700787401574797</v>
      </c>
      <c r="I33" s="71">
        <v>41</v>
      </c>
      <c r="J33" s="278">
        <f t="shared" si="2"/>
        <v>2.5593008739076155</v>
      </c>
      <c r="K33" s="71">
        <v>23</v>
      </c>
      <c r="L33" s="278">
        <f t="shared" si="3"/>
        <v>1.811023622047244</v>
      </c>
      <c r="M33" s="114">
        <f t="shared" si="4"/>
        <v>9.3700787401574797</v>
      </c>
      <c r="N33" s="115">
        <f t="shared" si="5"/>
        <v>1.811023622047244</v>
      </c>
    </row>
    <row r="34" spans="1:14" ht="12.95" customHeight="1" x14ac:dyDescent="0.2">
      <c r="A34" s="12">
        <v>25</v>
      </c>
      <c r="B34" s="131" t="s">
        <v>298</v>
      </c>
      <c r="C34" s="19">
        <v>1441</v>
      </c>
      <c r="D34" s="19">
        <v>1475</v>
      </c>
      <c r="E34" s="71">
        <v>273</v>
      </c>
      <c r="F34" s="278">
        <f t="shared" si="0"/>
        <v>18.945176960444137</v>
      </c>
      <c r="G34" s="71">
        <v>246</v>
      </c>
      <c r="H34" s="278">
        <f t="shared" si="1"/>
        <v>16.677966101694917</v>
      </c>
      <c r="I34" s="71">
        <v>62</v>
      </c>
      <c r="J34" s="278">
        <f t="shared" si="2"/>
        <v>4.3025676613462869</v>
      </c>
      <c r="K34" s="71">
        <v>53</v>
      </c>
      <c r="L34" s="278">
        <f t="shared" si="3"/>
        <v>3.593220338983051</v>
      </c>
      <c r="M34" s="114">
        <f t="shared" si="4"/>
        <v>16.677966101694917</v>
      </c>
      <c r="N34" s="115">
        <f t="shared" si="5"/>
        <v>3.593220338983051</v>
      </c>
    </row>
    <row r="35" spans="1:14" ht="12.95" customHeight="1" x14ac:dyDescent="0.2">
      <c r="A35" s="12">
        <v>26</v>
      </c>
      <c r="B35" s="131" t="s">
        <v>99</v>
      </c>
      <c r="C35" s="19">
        <v>17507</v>
      </c>
      <c r="D35" s="19">
        <v>17382</v>
      </c>
      <c r="E35" s="71">
        <v>5149</v>
      </c>
      <c r="F35" s="278">
        <f t="shared" si="0"/>
        <v>29.411092705774834</v>
      </c>
      <c r="G35" s="71">
        <v>4757</v>
      </c>
      <c r="H35" s="278">
        <f t="shared" si="1"/>
        <v>27.367391554481646</v>
      </c>
      <c r="I35" s="71">
        <v>1304</v>
      </c>
      <c r="J35" s="278">
        <f t="shared" si="2"/>
        <v>7.4484491917518705</v>
      </c>
      <c r="K35" s="71">
        <v>1251</v>
      </c>
      <c r="L35" s="278">
        <f t="shared" si="3"/>
        <v>7.197100448740076</v>
      </c>
      <c r="M35" s="114">
        <f t="shared" si="4"/>
        <v>27.367391554481646</v>
      </c>
      <c r="N35" s="115">
        <f t="shared" si="5"/>
        <v>7.197100448740076</v>
      </c>
    </row>
    <row r="36" spans="1:14" ht="12.95" customHeight="1" x14ac:dyDescent="0.2">
      <c r="A36" s="12">
        <v>27</v>
      </c>
      <c r="B36" s="131" t="s">
        <v>100</v>
      </c>
      <c r="C36" s="19"/>
      <c r="D36" s="19"/>
      <c r="E36" s="71"/>
      <c r="F36" s="278"/>
      <c r="G36" s="71"/>
      <c r="H36" s="278"/>
      <c r="I36" s="71"/>
      <c r="J36" s="278"/>
      <c r="K36" s="71"/>
      <c r="L36" s="278"/>
      <c r="M36" s="114">
        <f t="shared" si="4"/>
        <v>0</v>
      </c>
      <c r="N36" s="115" t="e">
        <f t="shared" si="5"/>
        <v>#DIV/0!</v>
      </c>
    </row>
    <row r="37" spans="1:14" x14ac:dyDescent="0.2">
      <c r="A37" s="129"/>
      <c r="B37" s="129" t="s">
        <v>37</v>
      </c>
      <c r="C37" s="21">
        <f>SUM(C10:C36)</f>
        <v>87652</v>
      </c>
      <c r="D37" s="21">
        <f>SUM(D10:D36)</f>
        <v>85365</v>
      </c>
      <c r="E37" s="21">
        <f>SUM(E10:E36)</f>
        <v>18680</v>
      </c>
      <c r="F37" s="280">
        <f>IF(C37=0,0,E37*100/C37)</f>
        <v>21.311550221329803</v>
      </c>
      <c r="G37" s="21">
        <f>SUM(G10:G36)</f>
        <v>16439</v>
      </c>
      <c r="H37" s="280">
        <f>IF(D37=0,IF(G37=0,0,100),M37)</f>
        <v>19.257306858782872</v>
      </c>
      <c r="I37" s="21">
        <f>SUM(I10:I36)</f>
        <v>5262</v>
      </c>
      <c r="J37" s="280">
        <f>IF(C37=0,0,I37*100/C37)</f>
        <v>6.0032857208050014</v>
      </c>
      <c r="K37" s="21">
        <f>SUM(K10:K36)</f>
        <v>4543</v>
      </c>
      <c r="L37" s="280">
        <f>IF(D37=0,IF(K37=0,0,100),N37)</f>
        <v>5.3218532185321852</v>
      </c>
      <c r="M37" s="135">
        <f t="shared" si="4"/>
        <v>19.257306858782872</v>
      </c>
      <c r="N37" s="136">
        <f t="shared" si="5"/>
        <v>5.3218532185321852</v>
      </c>
    </row>
    <row r="38" spans="1:14" ht="14.45" customHeight="1" x14ac:dyDescent="0.2">
      <c r="A38" s="2"/>
      <c r="B38" s="2"/>
      <c r="C38" s="133"/>
      <c r="D38" s="2"/>
      <c r="E38" s="2"/>
      <c r="F38" s="2"/>
      <c r="G38" s="2"/>
      <c r="H38" s="119"/>
      <c r="I38" s="2"/>
      <c r="J38" s="2"/>
      <c r="K38" s="2"/>
      <c r="L38" s="2"/>
    </row>
    <row r="39" spans="1:14" ht="12.95" customHeight="1" x14ac:dyDescent="0.2">
      <c r="B39" s="22" t="s">
        <v>352</v>
      </c>
    </row>
  </sheetData>
  <mergeCells count="9">
    <mergeCell ref="B2:L2"/>
    <mergeCell ref="A3:L3"/>
    <mergeCell ref="A5:A8"/>
    <mergeCell ref="B5:B8"/>
    <mergeCell ref="C5:D7"/>
    <mergeCell ref="E5:L5"/>
    <mergeCell ref="E6:H7"/>
    <mergeCell ref="I6:L6"/>
    <mergeCell ref="I7:L7"/>
  </mergeCells>
  <pageMargins left="0.78740157480314965" right="0.70866141732283472" top="0.39370078740157483" bottom="0.19685039370078741" header="0.31496062992125984" footer="0.31496062992125984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zoomScaleNormal="100" workbookViewId="0"/>
  </sheetViews>
  <sheetFormatPr defaultRowHeight="12.75" x14ac:dyDescent="0.2"/>
  <cols>
    <col min="1" max="1" width="4.5703125" customWidth="1"/>
    <col min="2" max="2" width="24.28515625" customWidth="1"/>
    <col min="3" max="15" width="8.28515625" customWidth="1"/>
    <col min="16" max="16" width="7.5703125" customWidth="1"/>
  </cols>
  <sheetData>
    <row r="1" spans="1:17" x14ac:dyDescent="0.2">
      <c r="A1" s="121"/>
      <c r="O1" s="343" t="s">
        <v>366</v>
      </c>
      <c r="P1" s="343"/>
    </row>
    <row r="2" spans="1:17" ht="18.95" customHeight="1" x14ac:dyDescent="0.2">
      <c r="A2" s="429" t="s">
        <v>21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</row>
    <row r="3" spans="1:17" ht="18.2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7" ht="38.25" customHeight="1" x14ac:dyDescent="0.2">
      <c r="A4" s="337" t="s">
        <v>27</v>
      </c>
      <c r="B4" s="337" t="s">
        <v>73</v>
      </c>
      <c r="C4" s="337" t="s">
        <v>362</v>
      </c>
      <c r="D4" s="337"/>
      <c r="E4" s="337"/>
      <c r="F4" s="337" t="s">
        <v>363</v>
      </c>
      <c r="G4" s="337"/>
      <c r="H4" s="337"/>
      <c r="I4" s="337" t="s">
        <v>364</v>
      </c>
      <c r="J4" s="337"/>
      <c r="K4" s="337"/>
      <c r="L4" s="337"/>
      <c r="M4" s="337" t="s">
        <v>365</v>
      </c>
      <c r="N4" s="337"/>
      <c r="O4" s="337"/>
      <c r="P4" s="337"/>
      <c r="Q4" s="6"/>
    </row>
    <row r="5" spans="1:17" ht="36.950000000000003" customHeight="1" x14ac:dyDescent="0.2">
      <c r="A5" s="307"/>
      <c r="B5" s="307"/>
      <c r="C5" s="11">
        <v>2019</v>
      </c>
      <c r="D5" s="11">
        <v>2020</v>
      </c>
      <c r="E5" s="179" t="s">
        <v>132</v>
      </c>
      <c r="F5" s="11">
        <v>2019</v>
      </c>
      <c r="G5" s="11">
        <v>2020</v>
      </c>
      <c r="H5" s="179" t="s">
        <v>132</v>
      </c>
      <c r="I5" s="11">
        <v>2019</v>
      </c>
      <c r="J5" s="283" t="s">
        <v>303</v>
      </c>
      <c r="K5" s="11">
        <v>2020</v>
      </c>
      <c r="L5" s="283" t="s">
        <v>303</v>
      </c>
      <c r="M5" s="11">
        <v>2019</v>
      </c>
      <c r="N5" s="283" t="s">
        <v>303</v>
      </c>
      <c r="O5" s="11">
        <v>2020</v>
      </c>
      <c r="P5" s="283" t="s">
        <v>303</v>
      </c>
      <c r="Q5" s="6"/>
    </row>
    <row r="6" spans="1:17" ht="12.95" customHeight="1" x14ac:dyDescent="0.2">
      <c r="A6" s="27" t="s">
        <v>28</v>
      </c>
      <c r="B6" s="27" t="s">
        <v>30</v>
      </c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  <c r="J6" s="32">
        <v>8</v>
      </c>
      <c r="K6" s="32">
        <v>9</v>
      </c>
      <c r="L6" s="32">
        <v>10</v>
      </c>
      <c r="M6" s="32">
        <v>11</v>
      </c>
      <c r="N6" s="32">
        <v>12</v>
      </c>
      <c r="O6" s="32">
        <v>13</v>
      </c>
      <c r="P6" s="32">
        <v>14</v>
      </c>
      <c r="Q6" s="6"/>
    </row>
    <row r="7" spans="1:17" ht="14.45" customHeight="1" x14ac:dyDescent="0.2">
      <c r="A7" s="106">
        <v>1</v>
      </c>
      <c r="B7" s="137" t="s">
        <v>74</v>
      </c>
      <c r="C7" s="35"/>
      <c r="D7" s="35"/>
      <c r="E7" s="284"/>
      <c r="F7" s="60"/>
      <c r="G7" s="35"/>
      <c r="H7" s="284"/>
      <c r="I7" s="35"/>
      <c r="J7" s="278"/>
      <c r="K7" s="35"/>
      <c r="L7" s="284"/>
      <c r="M7" s="35"/>
      <c r="N7" s="278"/>
      <c r="O7" s="35"/>
      <c r="P7" s="284"/>
      <c r="Q7" s="6"/>
    </row>
    <row r="8" spans="1:17" ht="14.45" customHeight="1" x14ac:dyDescent="0.2">
      <c r="A8" s="106">
        <v>2</v>
      </c>
      <c r="B8" s="137" t="s">
        <v>275</v>
      </c>
      <c r="C8" s="96">
        <v>24453</v>
      </c>
      <c r="D8" s="96">
        <v>26682</v>
      </c>
      <c r="E8" s="285">
        <f t="shared" ref="E8:E32" si="0">IF(C8=0,0,D8/C8*100-100)</f>
        <v>9.1154459575512305</v>
      </c>
      <c r="F8" s="96">
        <v>941</v>
      </c>
      <c r="G8" s="96">
        <v>1056</v>
      </c>
      <c r="H8" s="285">
        <f t="shared" ref="H8:H32" si="1">IF(F8=0,0,G8/F8*100-100)</f>
        <v>12.221041445270984</v>
      </c>
      <c r="I8" s="96">
        <v>315</v>
      </c>
      <c r="J8" s="265">
        <f t="shared" ref="J8:J32" si="2">IF(C8=0,0,I8/C8*100)</f>
        <v>1.2881854987118146</v>
      </c>
      <c r="K8" s="96">
        <v>263</v>
      </c>
      <c r="L8" s="265">
        <f t="shared" ref="L8:L32" si="3">IF(D8=0,0,K8/D8*100)</f>
        <v>0.98568323214151854</v>
      </c>
      <c r="M8" s="96">
        <v>70</v>
      </c>
      <c r="N8" s="265">
        <f t="shared" ref="N8:N32" si="4">IF(C8=0,0,M8/C8*100)</f>
        <v>0.286263444158181</v>
      </c>
      <c r="O8" s="96">
        <v>69</v>
      </c>
      <c r="P8" s="265">
        <f t="shared" ref="P8:P32" si="5">IF(D8=0,0,O8/D8*100)</f>
        <v>0.25860130425005623</v>
      </c>
      <c r="Q8" s="6"/>
    </row>
    <row r="9" spans="1:17" ht="14.45" customHeight="1" x14ac:dyDescent="0.2">
      <c r="A9" s="106">
        <v>3</v>
      </c>
      <c r="B9" s="137" t="s">
        <v>276</v>
      </c>
      <c r="C9" s="96">
        <v>14916</v>
      </c>
      <c r="D9" s="96">
        <v>18047</v>
      </c>
      <c r="E9" s="285">
        <f t="shared" si="0"/>
        <v>20.990882274068113</v>
      </c>
      <c r="F9" s="96">
        <v>1004</v>
      </c>
      <c r="G9" s="96">
        <v>901</v>
      </c>
      <c r="H9" s="285">
        <f t="shared" si="1"/>
        <v>-10.258964143426297</v>
      </c>
      <c r="I9" s="96">
        <v>186</v>
      </c>
      <c r="J9" s="265">
        <f t="shared" si="2"/>
        <v>1.246983105390185</v>
      </c>
      <c r="K9" s="96">
        <v>261</v>
      </c>
      <c r="L9" s="265">
        <f t="shared" si="3"/>
        <v>1.4462237490995733</v>
      </c>
      <c r="M9" s="96">
        <v>27</v>
      </c>
      <c r="N9" s="265">
        <f t="shared" si="4"/>
        <v>0.18101367658889783</v>
      </c>
      <c r="O9" s="96">
        <v>36</v>
      </c>
      <c r="P9" s="265">
        <f t="shared" si="5"/>
        <v>0.19947913780683771</v>
      </c>
      <c r="Q9" s="6"/>
    </row>
    <row r="10" spans="1:17" ht="14.45" customHeight="1" x14ac:dyDescent="0.2">
      <c r="A10" s="106">
        <v>4</v>
      </c>
      <c r="B10" s="137" t="s">
        <v>277</v>
      </c>
      <c r="C10" s="96">
        <v>60423</v>
      </c>
      <c r="D10" s="96">
        <v>69774</v>
      </c>
      <c r="E10" s="285">
        <f t="shared" si="0"/>
        <v>15.475894940668283</v>
      </c>
      <c r="F10" s="96">
        <v>1455</v>
      </c>
      <c r="G10" s="96">
        <v>1600</v>
      </c>
      <c r="H10" s="285">
        <f t="shared" si="1"/>
        <v>9.9656357388316223</v>
      </c>
      <c r="I10" s="96">
        <v>370</v>
      </c>
      <c r="J10" s="265">
        <f t="shared" si="2"/>
        <v>0.61234960197275878</v>
      </c>
      <c r="K10" s="96">
        <v>429</v>
      </c>
      <c r="L10" s="265">
        <f t="shared" si="3"/>
        <v>0.61484220483274576</v>
      </c>
      <c r="M10" s="96">
        <v>40</v>
      </c>
      <c r="N10" s="265">
        <f t="shared" si="4"/>
        <v>6.6199956970027965E-2</v>
      </c>
      <c r="O10" s="96">
        <v>47</v>
      </c>
      <c r="P10" s="265">
        <f t="shared" si="5"/>
        <v>6.7360334795195917E-2</v>
      </c>
      <c r="Q10" s="6"/>
    </row>
    <row r="11" spans="1:17" ht="14.45" customHeight="1" x14ac:dyDescent="0.2">
      <c r="A11" s="106">
        <v>5</v>
      </c>
      <c r="B11" s="137" t="s">
        <v>278</v>
      </c>
      <c r="C11" s="96">
        <v>40512</v>
      </c>
      <c r="D11" s="96">
        <v>39984</v>
      </c>
      <c r="E11" s="285">
        <f t="shared" si="0"/>
        <v>-1.3033175355450197</v>
      </c>
      <c r="F11" s="96">
        <v>595</v>
      </c>
      <c r="G11" s="96">
        <v>670</v>
      </c>
      <c r="H11" s="285">
        <f t="shared" si="1"/>
        <v>12.605042016806721</v>
      </c>
      <c r="I11" s="96">
        <v>247</v>
      </c>
      <c r="J11" s="265">
        <f t="shared" si="2"/>
        <v>0.60969589257503953</v>
      </c>
      <c r="K11" s="96">
        <v>235</v>
      </c>
      <c r="L11" s="265">
        <f t="shared" si="3"/>
        <v>0.58773509403761504</v>
      </c>
      <c r="M11" s="96">
        <v>12</v>
      </c>
      <c r="N11" s="265">
        <f t="shared" si="4"/>
        <v>2.9620853080568721E-2</v>
      </c>
      <c r="O11" s="96">
        <v>13</v>
      </c>
      <c r="P11" s="265">
        <f t="shared" si="5"/>
        <v>3.2513005202080829E-2</v>
      </c>
      <c r="Q11" s="6"/>
    </row>
    <row r="12" spans="1:17" ht="14.45" customHeight="1" x14ac:dyDescent="0.2">
      <c r="A12" s="106">
        <v>6</v>
      </c>
      <c r="B12" s="137" t="s">
        <v>279</v>
      </c>
      <c r="C12" s="96">
        <v>22301</v>
      </c>
      <c r="D12" s="96">
        <v>24070</v>
      </c>
      <c r="E12" s="285">
        <f t="shared" si="0"/>
        <v>7.9323797139141874</v>
      </c>
      <c r="F12" s="96">
        <v>500</v>
      </c>
      <c r="G12" s="96">
        <v>588</v>
      </c>
      <c r="H12" s="285">
        <f t="shared" si="1"/>
        <v>17.599999999999994</v>
      </c>
      <c r="I12" s="96">
        <v>174</v>
      </c>
      <c r="J12" s="265">
        <f t="shared" si="2"/>
        <v>0.78023407022106639</v>
      </c>
      <c r="K12" s="96">
        <v>200</v>
      </c>
      <c r="L12" s="265">
        <f t="shared" si="3"/>
        <v>0.83090984628167841</v>
      </c>
      <c r="M12" s="96">
        <v>41</v>
      </c>
      <c r="N12" s="265">
        <f t="shared" si="4"/>
        <v>0.18384825792565354</v>
      </c>
      <c r="O12" s="96">
        <v>27</v>
      </c>
      <c r="P12" s="265">
        <f t="shared" si="5"/>
        <v>0.11217282924802659</v>
      </c>
      <c r="Q12" s="6"/>
    </row>
    <row r="13" spans="1:17" ht="14.45" customHeight="1" x14ac:dyDescent="0.2">
      <c r="A13" s="106">
        <v>7</v>
      </c>
      <c r="B13" s="137" t="s">
        <v>280</v>
      </c>
      <c r="C13" s="96">
        <v>14917</v>
      </c>
      <c r="D13" s="96">
        <v>18016</v>
      </c>
      <c r="E13" s="285">
        <f t="shared" si="0"/>
        <v>20.774954749614523</v>
      </c>
      <c r="F13" s="96">
        <v>575</v>
      </c>
      <c r="G13" s="96">
        <v>861</v>
      </c>
      <c r="H13" s="285">
        <f t="shared" si="1"/>
        <v>49.739130434782624</v>
      </c>
      <c r="I13" s="96">
        <v>225</v>
      </c>
      <c r="J13" s="265">
        <f t="shared" si="2"/>
        <v>1.5083461822082189</v>
      </c>
      <c r="K13" s="96">
        <v>136</v>
      </c>
      <c r="L13" s="265">
        <f t="shared" si="3"/>
        <v>0.75488454706927177</v>
      </c>
      <c r="M13" s="96">
        <v>33</v>
      </c>
      <c r="N13" s="265">
        <f t="shared" si="4"/>
        <v>0.22122410672387208</v>
      </c>
      <c r="O13" s="96">
        <v>23</v>
      </c>
      <c r="P13" s="265">
        <f t="shared" si="5"/>
        <v>0.12766429840142096</v>
      </c>
      <c r="Q13" s="6"/>
    </row>
    <row r="14" spans="1:17" ht="14.45" customHeight="1" x14ac:dyDescent="0.2">
      <c r="A14" s="106">
        <v>8</v>
      </c>
      <c r="B14" s="137" t="s">
        <v>281</v>
      </c>
      <c r="C14" s="96">
        <v>23899</v>
      </c>
      <c r="D14" s="96">
        <v>30659</v>
      </c>
      <c r="E14" s="285">
        <f t="shared" si="0"/>
        <v>28.285702330641442</v>
      </c>
      <c r="F14" s="96">
        <v>672</v>
      </c>
      <c r="G14" s="96">
        <v>882</v>
      </c>
      <c r="H14" s="285">
        <f t="shared" si="1"/>
        <v>31.25</v>
      </c>
      <c r="I14" s="96">
        <v>177</v>
      </c>
      <c r="J14" s="265">
        <f t="shared" si="2"/>
        <v>0.74061676220762374</v>
      </c>
      <c r="K14" s="96">
        <v>226</v>
      </c>
      <c r="L14" s="265">
        <f t="shared" si="3"/>
        <v>0.73714080694086559</v>
      </c>
      <c r="M14" s="96">
        <v>41</v>
      </c>
      <c r="N14" s="265">
        <f t="shared" si="4"/>
        <v>0.171555295200636</v>
      </c>
      <c r="O14" s="96">
        <v>22</v>
      </c>
      <c r="P14" s="265">
        <f t="shared" si="5"/>
        <v>7.1757069702208159E-2</v>
      </c>
      <c r="Q14" s="6"/>
    </row>
    <row r="15" spans="1:17" ht="14.45" customHeight="1" x14ac:dyDescent="0.2">
      <c r="A15" s="106">
        <v>9</v>
      </c>
      <c r="B15" s="137" t="s">
        <v>282</v>
      </c>
      <c r="C15" s="96">
        <v>15092</v>
      </c>
      <c r="D15" s="96">
        <v>17429</v>
      </c>
      <c r="E15" s="285">
        <f t="shared" si="0"/>
        <v>15.485025178902731</v>
      </c>
      <c r="F15" s="96">
        <v>510</v>
      </c>
      <c r="G15" s="96">
        <v>637</v>
      </c>
      <c r="H15" s="285">
        <f t="shared" si="1"/>
        <v>24.901960784313729</v>
      </c>
      <c r="I15" s="96">
        <v>239</v>
      </c>
      <c r="J15" s="265">
        <f t="shared" si="2"/>
        <v>1.5836204611714817</v>
      </c>
      <c r="K15" s="96">
        <v>280</v>
      </c>
      <c r="L15" s="265">
        <f t="shared" si="3"/>
        <v>1.6065178725113316</v>
      </c>
      <c r="M15" s="96">
        <v>23</v>
      </c>
      <c r="N15" s="265">
        <f t="shared" si="4"/>
        <v>0.15239862178637689</v>
      </c>
      <c r="O15" s="96">
        <v>20</v>
      </c>
      <c r="P15" s="265">
        <f t="shared" si="5"/>
        <v>0.11475127660795226</v>
      </c>
      <c r="Q15" s="6"/>
    </row>
    <row r="16" spans="1:17" ht="14.45" customHeight="1" x14ac:dyDescent="0.2">
      <c r="A16" s="106">
        <v>10</v>
      </c>
      <c r="B16" s="137" t="s">
        <v>283</v>
      </c>
      <c r="C16" s="96">
        <v>34752</v>
      </c>
      <c r="D16" s="96">
        <v>35837</v>
      </c>
      <c r="E16" s="285">
        <f t="shared" si="0"/>
        <v>3.1221224677716322</v>
      </c>
      <c r="F16" s="96">
        <v>1362</v>
      </c>
      <c r="G16" s="96">
        <v>989</v>
      </c>
      <c r="H16" s="285">
        <f t="shared" si="1"/>
        <v>-27.386196769456689</v>
      </c>
      <c r="I16" s="96">
        <v>346</v>
      </c>
      <c r="J16" s="265">
        <f t="shared" si="2"/>
        <v>0.99562615101289142</v>
      </c>
      <c r="K16" s="96">
        <v>267</v>
      </c>
      <c r="L16" s="265">
        <f t="shared" si="3"/>
        <v>0.74504004241426458</v>
      </c>
      <c r="M16" s="96">
        <v>42</v>
      </c>
      <c r="N16" s="265">
        <f t="shared" si="4"/>
        <v>0.12085635359116022</v>
      </c>
      <c r="O16" s="96">
        <v>23</v>
      </c>
      <c r="P16" s="265">
        <f t="shared" si="5"/>
        <v>6.4179479309093956E-2</v>
      </c>
      <c r="Q16" s="6"/>
    </row>
    <row r="17" spans="1:17" ht="14.45" customHeight="1" x14ac:dyDescent="0.2">
      <c r="A17" s="106">
        <v>11</v>
      </c>
      <c r="B17" s="137" t="s">
        <v>284</v>
      </c>
      <c r="C17" s="96">
        <v>12254</v>
      </c>
      <c r="D17" s="96">
        <v>13852</v>
      </c>
      <c r="E17" s="285">
        <f t="shared" si="0"/>
        <v>13.040639791088623</v>
      </c>
      <c r="F17" s="96">
        <v>464</v>
      </c>
      <c r="G17" s="96">
        <v>395</v>
      </c>
      <c r="H17" s="285">
        <f t="shared" si="1"/>
        <v>-14.870689655172413</v>
      </c>
      <c r="I17" s="96">
        <v>144</v>
      </c>
      <c r="J17" s="265">
        <f t="shared" si="2"/>
        <v>1.1751264893096132</v>
      </c>
      <c r="K17" s="96">
        <v>115</v>
      </c>
      <c r="L17" s="265">
        <f t="shared" si="3"/>
        <v>0.83020502454519207</v>
      </c>
      <c r="M17" s="96">
        <v>7</v>
      </c>
      <c r="N17" s="265">
        <f t="shared" si="4"/>
        <v>5.7124204341439527E-2</v>
      </c>
      <c r="O17" s="96">
        <v>14</v>
      </c>
      <c r="P17" s="265">
        <f t="shared" si="5"/>
        <v>0.10106843777071904</v>
      </c>
      <c r="Q17" s="6"/>
    </row>
    <row r="18" spans="1:17" ht="14.45" customHeight="1" x14ac:dyDescent="0.2">
      <c r="A18" s="106">
        <v>12</v>
      </c>
      <c r="B18" s="137" t="s">
        <v>285</v>
      </c>
      <c r="C18" s="96">
        <v>35045</v>
      </c>
      <c r="D18" s="96">
        <v>23266</v>
      </c>
      <c r="E18" s="285">
        <f t="shared" si="0"/>
        <v>-33.611071479526316</v>
      </c>
      <c r="F18" s="96">
        <v>225</v>
      </c>
      <c r="G18" s="96">
        <v>263</v>
      </c>
      <c r="H18" s="285">
        <f t="shared" si="1"/>
        <v>16.888888888888886</v>
      </c>
      <c r="I18" s="96">
        <v>76</v>
      </c>
      <c r="J18" s="265">
        <f t="shared" si="2"/>
        <v>0.21686403195890999</v>
      </c>
      <c r="K18" s="96">
        <v>76</v>
      </c>
      <c r="L18" s="265">
        <f t="shared" si="3"/>
        <v>0.32665692426717102</v>
      </c>
      <c r="M18" s="96">
        <v>11</v>
      </c>
      <c r="N18" s="265">
        <f t="shared" si="4"/>
        <v>3.1388215151947493E-2</v>
      </c>
      <c r="O18" s="96">
        <v>13</v>
      </c>
      <c r="P18" s="265">
        <f t="shared" si="5"/>
        <v>5.5875526519384502E-2</v>
      </c>
      <c r="Q18" s="6"/>
    </row>
    <row r="19" spans="1:17" ht="14.45" customHeight="1" x14ac:dyDescent="0.2">
      <c r="A19" s="106">
        <v>13</v>
      </c>
      <c r="B19" s="137" t="s">
        <v>286</v>
      </c>
      <c r="C19" s="96">
        <v>32995</v>
      </c>
      <c r="D19" s="96">
        <v>42894</v>
      </c>
      <c r="E19" s="285">
        <f t="shared" si="0"/>
        <v>30.001515381118338</v>
      </c>
      <c r="F19" s="96">
        <v>1346</v>
      </c>
      <c r="G19" s="96">
        <v>1907</v>
      </c>
      <c r="H19" s="285">
        <f t="shared" si="1"/>
        <v>41.679049034175335</v>
      </c>
      <c r="I19" s="96">
        <v>299</v>
      </c>
      <c r="J19" s="265">
        <f t="shared" si="2"/>
        <v>0.90619790877405659</v>
      </c>
      <c r="K19" s="96">
        <v>387</v>
      </c>
      <c r="L19" s="265">
        <f t="shared" si="3"/>
        <v>0.90222408728493497</v>
      </c>
      <c r="M19" s="96">
        <v>53</v>
      </c>
      <c r="N19" s="265">
        <f t="shared" si="4"/>
        <v>0.16063039854523414</v>
      </c>
      <c r="O19" s="96">
        <v>72</v>
      </c>
      <c r="P19" s="265">
        <f t="shared" si="5"/>
        <v>0.16785564414603441</v>
      </c>
      <c r="Q19" s="6"/>
    </row>
    <row r="20" spans="1:17" ht="14.45" customHeight="1" x14ac:dyDescent="0.2">
      <c r="A20" s="106">
        <v>14</v>
      </c>
      <c r="B20" s="137" t="s">
        <v>287</v>
      </c>
      <c r="C20" s="96">
        <v>17579</v>
      </c>
      <c r="D20" s="96">
        <v>18230</v>
      </c>
      <c r="E20" s="285">
        <f t="shared" si="0"/>
        <v>3.7032823255020162</v>
      </c>
      <c r="F20" s="96">
        <v>482</v>
      </c>
      <c r="G20" s="96">
        <v>414</v>
      </c>
      <c r="H20" s="285">
        <f t="shared" si="1"/>
        <v>-14.107883817427393</v>
      </c>
      <c r="I20" s="96">
        <v>120</v>
      </c>
      <c r="J20" s="265">
        <f t="shared" si="2"/>
        <v>0.68263268672848287</v>
      </c>
      <c r="K20" s="96">
        <v>91</v>
      </c>
      <c r="L20" s="265">
        <f t="shared" si="3"/>
        <v>0.4991771804717498</v>
      </c>
      <c r="M20" s="96">
        <v>9</v>
      </c>
      <c r="N20" s="265">
        <f t="shared" si="4"/>
        <v>5.1197451504636213E-2</v>
      </c>
      <c r="O20" s="96">
        <v>11</v>
      </c>
      <c r="P20" s="265">
        <f t="shared" si="5"/>
        <v>6.0340098738343395E-2</v>
      </c>
      <c r="Q20" s="6"/>
    </row>
    <row r="21" spans="1:17" ht="14.45" customHeight="1" x14ac:dyDescent="0.2">
      <c r="A21" s="106">
        <v>15</v>
      </c>
      <c r="B21" s="137" t="s">
        <v>288</v>
      </c>
      <c r="C21" s="96">
        <v>54581</v>
      </c>
      <c r="D21" s="96">
        <v>60778</v>
      </c>
      <c r="E21" s="285">
        <f t="shared" si="0"/>
        <v>11.35376779465382</v>
      </c>
      <c r="F21" s="96">
        <v>2051</v>
      </c>
      <c r="G21" s="96">
        <v>1391</v>
      </c>
      <c r="H21" s="285">
        <f t="shared" si="1"/>
        <v>-32.179424670892246</v>
      </c>
      <c r="I21" s="96">
        <v>353</v>
      </c>
      <c r="J21" s="265">
        <f t="shared" si="2"/>
        <v>0.64674520437514893</v>
      </c>
      <c r="K21" s="96">
        <v>487</v>
      </c>
      <c r="L21" s="265">
        <f t="shared" si="3"/>
        <v>0.80127677778143414</v>
      </c>
      <c r="M21" s="96">
        <v>105</v>
      </c>
      <c r="N21" s="265">
        <f t="shared" si="4"/>
        <v>0.19237463586229642</v>
      </c>
      <c r="O21" s="96">
        <v>87</v>
      </c>
      <c r="P21" s="265">
        <f t="shared" si="5"/>
        <v>0.14314390075356215</v>
      </c>
      <c r="Q21" s="6"/>
    </row>
    <row r="22" spans="1:17" ht="14.45" customHeight="1" x14ac:dyDescent="0.2">
      <c r="A22" s="106">
        <v>16</v>
      </c>
      <c r="B22" s="137" t="s">
        <v>289</v>
      </c>
      <c r="C22" s="96">
        <v>18004</v>
      </c>
      <c r="D22" s="96">
        <v>20225</v>
      </c>
      <c r="E22" s="285">
        <f t="shared" si="0"/>
        <v>12.33614752277272</v>
      </c>
      <c r="F22" s="96">
        <v>412</v>
      </c>
      <c r="G22" s="96">
        <v>585</v>
      </c>
      <c r="H22" s="285">
        <f t="shared" si="1"/>
        <v>41.990291262135912</v>
      </c>
      <c r="I22" s="96">
        <v>140</v>
      </c>
      <c r="J22" s="265">
        <f t="shared" si="2"/>
        <v>0.77760497667185069</v>
      </c>
      <c r="K22" s="96">
        <v>147</v>
      </c>
      <c r="L22" s="265">
        <f t="shared" si="3"/>
        <v>0.72682323856613107</v>
      </c>
      <c r="M22" s="96">
        <v>12</v>
      </c>
      <c r="N22" s="265">
        <f t="shared" si="4"/>
        <v>6.6651855143301492E-2</v>
      </c>
      <c r="O22" s="96">
        <v>21</v>
      </c>
      <c r="P22" s="265">
        <f t="shared" si="5"/>
        <v>0.103831891223733</v>
      </c>
      <c r="Q22" s="6"/>
    </row>
    <row r="23" spans="1:17" ht="14.45" customHeight="1" x14ac:dyDescent="0.2">
      <c r="A23" s="106">
        <v>17</v>
      </c>
      <c r="B23" s="137" t="s">
        <v>290</v>
      </c>
      <c r="C23" s="96">
        <v>18324</v>
      </c>
      <c r="D23" s="96">
        <v>20498</v>
      </c>
      <c r="E23" s="285">
        <f t="shared" si="0"/>
        <v>11.864221785636332</v>
      </c>
      <c r="F23" s="96">
        <v>624</v>
      </c>
      <c r="G23" s="96">
        <v>864</v>
      </c>
      <c r="H23" s="285">
        <f t="shared" si="1"/>
        <v>38.461538461538453</v>
      </c>
      <c r="I23" s="96">
        <v>221</v>
      </c>
      <c r="J23" s="265">
        <f t="shared" si="2"/>
        <v>1.2060685439860293</v>
      </c>
      <c r="K23" s="96">
        <v>202</v>
      </c>
      <c r="L23" s="265">
        <f t="shared" si="3"/>
        <v>0.98546199629232123</v>
      </c>
      <c r="M23" s="96">
        <v>17</v>
      </c>
      <c r="N23" s="265">
        <f t="shared" si="4"/>
        <v>9.2774503383540707E-2</v>
      </c>
      <c r="O23" s="96">
        <v>12</v>
      </c>
      <c r="P23" s="265">
        <f t="shared" si="5"/>
        <v>5.8542296809444817E-2</v>
      </c>
      <c r="Q23" s="6"/>
    </row>
    <row r="24" spans="1:17" ht="14.45" customHeight="1" x14ac:dyDescent="0.2">
      <c r="A24" s="106">
        <v>18</v>
      </c>
      <c r="B24" s="137" t="s">
        <v>291</v>
      </c>
      <c r="C24" s="96">
        <v>15838</v>
      </c>
      <c r="D24" s="96">
        <v>17565</v>
      </c>
      <c r="E24" s="285">
        <f t="shared" si="0"/>
        <v>10.904154564970312</v>
      </c>
      <c r="F24" s="96">
        <v>527</v>
      </c>
      <c r="G24" s="96">
        <v>545</v>
      </c>
      <c r="H24" s="285">
        <f t="shared" si="1"/>
        <v>3.4155597722960209</v>
      </c>
      <c r="I24" s="96">
        <v>129</v>
      </c>
      <c r="J24" s="265">
        <f t="shared" si="2"/>
        <v>0.81449677989645153</v>
      </c>
      <c r="K24" s="96">
        <v>136</v>
      </c>
      <c r="L24" s="265">
        <f t="shared" si="3"/>
        <v>0.77426700825505268</v>
      </c>
      <c r="M24" s="96">
        <v>19</v>
      </c>
      <c r="N24" s="265">
        <f t="shared" si="4"/>
        <v>0.11996464200025256</v>
      </c>
      <c r="O24" s="96">
        <v>26</v>
      </c>
      <c r="P24" s="265">
        <f t="shared" si="5"/>
        <v>0.14802163393111301</v>
      </c>
      <c r="Q24" s="6"/>
    </row>
    <row r="25" spans="1:17" ht="14.45" customHeight="1" x14ac:dyDescent="0.2">
      <c r="A25" s="106">
        <v>19</v>
      </c>
      <c r="B25" s="137" t="s">
        <v>292</v>
      </c>
      <c r="C25" s="96">
        <v>14578</v>
      </c>
      <c r="D25" s="96">
        <v>16323</v>
      </c>
      <c r="E25" s="285">
        <f t="shared" si="0"/>
        <v>11.9700919193305</v>
      </c>
      <c r="F25" s="96">
        <v>450</v>
      </c>
      <c r="G25" s="96">
        <v>522</v>
      </c>
      <c r="H25" s="285">
        <f t="shared" si="1"/>
        <v>15.999999999999986</v>
      </c>
      <c r="I25" s="96">
        <v>121</v>
      </c>
      <c r="J25" s="265">
        <f t="shared" si="2"/>
        <v>0.8300178350939772</v>
      </c>
      <c r="K25" s="96">
        <v>174</v>
      </c>
      <c r="L25" s="265">
        <f t="shared" si="3"/>
        <v>1.0659805182870796</v>
      </c>
      <c r="M25" s="96">
        <v>10</v>
      </c>
      <c r="N25" s="265">
        <f t="shared" si="4"/>
        <v>6.8596515297022917E-2</v>
      </c>
      <c r="O25" s="96">
        <v>24</v>
      </c>
      <c r="P25" s="265">
        <f t="shared" si="5"/>
        <v>0.14703179562580407</v>
      </c>
      <c r="Q25" s="6"/>
    </row>
    <row r="26" spans="1:17" ht="14.45" customHeight="1" x14ac:dyDescent="0.2">
      <c r="A26" s="106">
        <v>20</v>
      </c>
      <c r="B26" s="137" t="s">
        <v>293</v>
      </c>
      <c r="C26" s="96">
        <v>33491</v>
      </c>
      <c r="D26" s="96">
        <v>36272</v>
      </c>
      <c r="E26" s="285">
        <f t="shared" si="0"/>
        <v>8.3037233883730011</v>
      </c>
      <c r="F26" s="96">
        <v>1511</v>
      </c>
      <c r="G26" s="96">
        <v>1671</v>
      </c>
      <c r="H26" s="285">
        <f t="shared" si="1"/>
        <v>10.589013898080736</v>
      </c>
      <c r="I26" s="96">
        <v>284</v>
      </c>
      <c r="J26" s="265">
        <f t="shared" si="2"/>
        <v>0.84798901197336596</v>
      </c>
      <c r="K26" s="96">
        <v>215</v>
      </c>
      <c r="L26" s="265">
        <f t="shared" si="3"/>
        <v>0.59274371415968241</v>
      </c>
      <c r="M26" s="96">
        <v>65</v>
      </c>
      <c r="N26" s="265">
        <f t="shared" si="4"/>
        <v>0.19408199217700278</v>
      </c>
      <c r="O26" s="96">
        <v>53</v>
      </c>
      <c r="P26" s="265">
        <f t="shared" si="5"/>
        <v>0.14611821790913102</v>
      </c>
      <c r="Q26" s="6"/>
    </row>
    <row r="27" spans="1:17" ht="14.45" customHeight="1" x14ac:dyDescent="0.2">
      <c r="A27" s="106">
        <v>21</v>
      </c>
      <c r="B27" s="137" t="s">
        <v>294</v>
      </c>
      <c r="C27" s="96">
        <v>20465</v>
      </c>
      <c r="D27" s="96">
        <v>23958</v>
      </c>
      <c r="E27" s="285">
        <f t="shared" si="0"/>
        <v>17.068165160029309</v>
      </c>
      <c r="F27" s="96">
        <v>546</v>
      </c>
      <c r="G27" s="96">
        <v>506</v>
      </c>
      <c r="H27" s="285">
        <f t="shared" si="1"/>
        <v>-7.3260073260073284</v>
      </c>
      <c r="I27" s="96">
        <v>179</v>
      </c>
      <c r="J27" s="265">
        <f t="shared" si="2"/>
        <v>0.87466406059125335</v>
      </c>
      <c r="K27" s="96">
        <v>123</v>
      </c>
      <c r="L27" s="265">
        <f t="shared" si="3"/>
        <v>0.51339844728274475</v>
      </c>
      <c r="M27" s="96">
        <v>24</v>
      </c>
      <c r="N27" s="265">
        <f t="shared" si="4"/>
        <v>0.11727339359882726</v>
      </c>
      <c r="O27" s="96">
        <v>12</v>
      </c>
      <c r="P27" s="265">
        <f t="shared" si="5"/>
        <v>5.0087653393438514E-2</v>
      </c>
      <c r="Q27" s="6"/>
    </row>
    <row r="28" spans="1:17" ht="14.45" customHeight="1" x14ac:dyDescent="0.2">
      <c r="A28" s="106">
        <v>22</v>
      </c>
      <c r="B28" s="137" t="s">
        <v>295</v>
      </c>
      <c r="C28" s="96">
        <v>18057</v>
      </c>
      <c r="D28" s="96">
        <v>19947</v>
      </c>
      <c r="E28" s="285">
        <f t="shared" si="0"/>
        <v>10.46685495929556</v>
      </c>
      <c r="F28" s="96">
        <v>590</v>
      </c>
      <c r="G28" s="96">
        <v>725</v>
      </c>
      <c r="H28" s="285">
        <f t="shared" si="1"/>
        <v>22.881355932203391</v>
      </c>
      <c r="I28" s="96">
        <v>167</v>
      </c>
      <c r="J28" s="265">
        <f t="shared" si="2"/>
        <v>0.9248490889959573</v>
      </c>
      <c r="K28" s="96">
        <v>180</v>
      </c>
      <c r="L28" s="265">
        <f t="shared" si="3"/>
        <v>0.90239133704316432</v>
      </c>
      <c r="M28" s="96">
        <v>21</v>
      </c>
      <c r="N28" s="265">
        <f t="shared" si="4"/>
        <v>0.11629838843661738</v>
      </c>
      <c r="O28" s="96">
        <v>41</v>
      </c>
      <c r="P28" s="265">
        <f t="shared" si="5"/>
        <v>0.20554469343760967</v>
      </c>
      <c r="Q28" s="6"/>
    </row>
    <row r="29" spans="1:17" ht="14.45" customHeight="1" x14ac:dyDescent="0.2">
      <c r="A29" s="106">
        <v>23</v>
      </c>
      <c r="B29" s="137" t="s">
        <v>296</v>
      </c>
      <c r="C29" s="96">
        <v>16871</v>
      </c>
      <c r="D29" s="96">
        <v>18869</v>
      </c>
      <c r="E29" s="285">
        <f t="shared" si="0"/>
        <v>11.842807183925075</v>
      </c>
      <c r="F29" s="96">
        <v>274</v>
      </c>
      <c r="G29" s="96">
        <v>553</v>
      </c>
      <c r="H29" s="285">
        <f t="shared" si="1"/>
        <v>101.82481751824815</v>
      </c>
      <c r="I29" s="96">
        <v>71</v>
      </c>
      <c r="J29" s="265">
        <f t="shared" si="2"/>
        <v>0.42084049552486519</v>
      </c>
      <c r="K29" s="96">
        <v>130</v>
      </c>
      <c r="L29" s="265">
        <f t="shared" si="3"/>
        <v>0.68896072923843343</v>
      </c>
      <c r="M29" s="96">
        <v>10</v>
      </c>
      <c r="N29" s="265">
        <f t="shared" si="4"/>
        <v>5.9273309228854251E-2</v>
      </c>
      <c r="O29" s="96">
        <v>26</v>
      </c>
      <c r="P29" s="265">
        <f t="shared" si="5"/>
        <v>0.13779214584768668</v>
      </c>
      <c r="Q29" s="6"/>
    </row>
    <row r="30" spans="1:17" ht="14.45" customHeight="1" x14ac:dyDescent="0.2">
      <c r="A30" s="106">
        <v>24</v>
      </c>
      <c r="B30" s="137" t="s">
        <v>297</v>
      </c>
      <c r="C30" s="96">
        <v>15645</v>
      </c>
      <c r="D30" s="96">
        <v>17147</v>
      </c>
      <c r="E30" s="285">
        <f t="shared" si="0"/>
        <v>9.6005113454777984</v>
      </c>
      <c r="F30" s="96">
        <v>705</v>
      </c>
      <c r="G30" s="96">
        <v>661</v>
      </c>
      <c r="H30" s="285">
        <f t="shared" si="1"/>
        <v>-6.2411347517730462</v>
      </c>
      <c r="I30" s="96">
        <v>142</v>
      </c>
      <c r="J30" s="265">
        <f t="shared" si="2"/>
        <v>0.90763822307446462</v>
      </c>
      <c r="K30" s="96">
        <v>210</v>
      </c>
      <c r="L30" s="265">
        <f t="shared" si="3"/>
        <v>1.2247040298594505</v>
      </c>
      <c r="M30" s="96">
        <v>16</v>
      </c>
      <c r="N30" s="265">
        <f t="shared" si="4"/>
        <v>0.10226909555768617</v>
      </c>
      <c r="O30" s="96">
        <v>9</v>
      </c>
      <c r="P30" s="265">
        <f t="shared" si="5"/>
        <v>5.2487315565405021E-2</v>
      </c>
      <c r="Q30" s="6"/>
    </row>
    <row r="31" spans="1:17" ht="14.45" customHeight="1" x14ac:dyDescent="0.2">
      <c r="A31" s="106">
        <v>25</v>
      </c>
      <c r="B31" s="137" t="s">
        <v>298</v>
      </c>
      <c r="C31" s="96">
        <v>13386</v>
      </c>
      <c r="D31" s="96">
        <v>14991</v>
      </c>
      <c r="E31" s="285">
        <f t="shared" si="0"/>
        <v>11.990138951142981</v>
      </c>
      <c r="F31" s="96">
        <v>424</v>
      </c>
      <c r="G31" s="96">
        <v>455</v>
      </c>
      <c r="H31" s="285">
        <f t="shared" si="1"/>
        <v>7.3113207547169878</v>
      </c>
      <c r="I31" s="96">
        <v>125</v>
      </c>
      <c r="J31" s="265">
        <f t="shared" si="2"/>
        <v>0.93381144479306732</v>
      </c>
      <c r="K31" s="96">
        <v>106</v>
      </c>
      <c r="L31" s="265">
        <f t="shared" si="3"/>
        <v>0.70709092121939832</v>
      </c>
      <c r="M31" s="96">
        <v>10</v>
      </c>
      <c r="N31" s="265">
        <f t="shared" si="4"/>
        <v>7.4704915583445386E-2</v>
      </c>
      <c r="O31" s="96">
        <v>17</v>
      </c>
      <c r="P31" s="265">
        <f t="shared" si="5"/>
        <v>0.11340137415782803</v>
      </c>
      <c r="Q31" s="6"/>
    </row>
    <row r="32" spans="1:17" ht="14.45" customHeight="1" x14ac:dyDescent="0.2">
      <c r="A32" s="106">
        <v>26</v>
      </c>
      <c r="B32" s="137" t="s">
        <v>99</v>
      </c>
      <c r="C32" s="96">
        <v>68807</v>
      </c>
      <c r="D32" s="96">
        <v>75603</v>
      </c>
      <c r="E32" s="285">
        <f t="shared" si="0"/>
        <v>9.8769020593834966</v>
      </c>
      <c r="F32" s="96">
        <v>2958</v>
      </c>
      <c r="G32" s="96">
        <v>3126</v>
      </c>
      <c r="H32" s="285">
        <f t="shared" si="1"/>
        <v>5.6795131845841667</v>
      </c>
      <c r="I32" s="96">
        <v>783</v>
      </c>
      <c r="J32" s="265">
        <f t="shared" si="2"/>
        <v>1.1379656139636956</v>
      </c>
      <c r="K32" s="96">
        <v>772</v>
      </c>
      <c r="L32" s="265">
        <f t="shared" si="3"/>
        <v>1.0211235003901962</v>
      </c>
      <c r="M32" s="96">
        <v>102</v>
      </c>
      <c r="N32" s="265">
        <f t="shared" si="4"/>
        <v>0.14824073132094118</v>
      </c>
      <c r="O32" s="96">
        <v>94</v>
      </c>
      <c r="P32" s="265">
        <f t="shared" si="5"/>
        <v>0.1243336904620187</v>
      </c>
      <c r="Q32" s="6"/>
    </row>
    <row r="33" spans="1:17" ht="14.45" customHeight="1" x14ac:dyDescent="0.2">
      <c r="A33" s="106">
        <v>27</v>
      </c>
      <c r="B33" s="137" t="s">
        <v>100</v>
      </c>
      <c r="C33" s="35"/>
      <c r="D33" s="35"/>
      <c r="E33" s="286"/>
      <c r="F33" s="60"/>
      <c r="G33" s="35"/>
      <c r="H33" s="286"/>
      <c r="I33" s="35"/>
      <c r="J33" s="278"/>
      <c r="K33" s="35"/>
      <c r="L33" s="284"/>
      <c r="M33" s="35"/>
      <c r="N33" s="278"/>
      <c r="O33" s="35"/>
      <c r="P33" s="284"/>
      <c r="Q33" s="6"/>
    </row>
    <row r="34" spans="1:17" x14ac:dyDescent="0.2">
      <c r="A34" s="68"/>
      <c r="B34" s="109" t="s">
        <v>37</v>
      </c>
      <c r="C34" s="21">
        <f>SUM(C7:C33)</f>
        <v>657185</v>
      </c>
      <c r="D34" s="21">
        <f>SUM(D7:D33)</f>
        <v>720916</v>
      </c>
      <c r="E34" s="287">
        <f>IF(C34=0,0,D34/C34*100-100)</f>
        <v>9.6975737425534732</v>
      </c>
      <c r="F34" s="21">
        <f>SUM(F7:F33)</f>
        <v>21203</v>
      </c>
      <c r="G34" s="21">
        <f>SUM(G7:G33)</f>
        <v>22767</v>
      </c>
      <c r="H34" s="287">
        <f>IF(F34=0,0,G34/F34*100-100)</f>
        <v>7.3763146724520112</v>
      </c>
      <c r="I34" s="21">
        <f>SUM(I7:I33)</f>
        <v>5633</v>
      </c>
      <c r="J34" s="280">
        <f>IF(C34=0,0,I34/C34*100)</f>
        <v>0.85714068336921867</v>
      </c>
      <c r="K34" s="21">
        <f>SUM(K7:K33)</f>
        <v>5848</v>
      </c>
      <c r="L34" s="280">
        <f>IF(D34=0,0,K34/D34*100)</f>
        <v>0.81119020801313879</v>
      </c>
      <c r="M34" s="21">
        <f>SUM(M7:M33)</f>
        <v>820</v>
      </c>
      <c r="N34" s="280">
        <f>IF(C34=0,0,M34/C34*100)</f>
        <v>0.12477460684586532</v>
      </c>
      <c r="O34" s="21">
        <f>SUM(O7:O33)</f>
        <v>812</v>
      </c>
      <c r="P34" s="280">
        <f>IF(D34=0,0,O34/D34*100)</f>
        <v>0.11263448168718686</v>
      </c>
      <c r="Q34" s="6"/>
    </row>
    <row r="35" spans="1:17" ht="12.95" customHeight="1" x14ac:dyDescent="0.2">
      <c r="A35" s="2"/>
      <c r="B35" s="2"/>
      <c r="C35" s="11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7" ht="12.95" customHeight="1" x14ac:dyDescent="0.2">
      <c r="C36" s="125"/>
    </row>
  </sheetData>
  <mergeCells count="8">
    <mergeCell ref="O1:P1"/>
    <mergeCell ref="A2:P2"/>
    <mergeCell ref="A4:A5"/>
    <mergeCell ref="B4:B5"/>
    <mergeCell ref="C4:E4"/>
    <mergeCell ref="F4:H4"/>
    <mergeCell ref="I4:L4"/>
    <mergeCell ref="M4:P4"/>
  </mergeCells>
  <pageMargins left="0" right="0" top="0.39370078740157483" bottom="0.39370078740157483" header="0.31496062992125984" footer="0.31496062992125984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zoomScaleNormal="100" workbookViewId="0">
      <selection activeCell="S8" sqref="S8"/>
    </sheetView>
  </sheetViews>
  <sheetFormatPr defaultRowHeight="12.75" x14ac:dyDescent="0.2"/>
  <cols>
    <col min="1" max="1" width="3.42578125" customWidth="1"/>
    <col min="2" max="2" width="25.5703125" customWidth="1"/>
    <col min="3" max="3" width="8.140625" customWidth="1"/>
    <col min="5" max="6" width="7.7109375" customWidth="1"/>
    <col min="7" max="7" width="7" customWidth="1"/>
    <col min="8" max="10" width="7.7109375" customWidth="1"/>
    <col min="12" max="12" width="7.7109375" customWidth="1"/>
    <col min="13" max="13" width="7.42578125" customWidth="1"/>
    <col min="14" max="14" width="7.7109375" customWidth="1"/>
    <col min="16" max="16" width="7.7109375" customWidth="1"/>
  </cols>
  <sheetData>
    <row r="1" spans="1:16" ht="15.95" customHeight="1" x14ac:dyDescent="0.2">
      <c r="A1" s="121"/>
      <c r="O1" s="113" t="s">
        <v>373</v>
      </c>
    </row>
    <row r="2" spans="1:16" ht="31.7" customHeight="1" x14ac:dyDescent="0.25">
      <c r="A2" s="342" t="s">
        <v>367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</row>
    <row r="3" spans="1:16" ht="18.2" customHeight="1" x14ac:dyDescent="0.2">
      <c r="A3" s="430"/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</row>
    <row r="4" spans="1:16" ht="49.15" customHeight="1" x14ac:dyDescent="0.2">
      <c r="A4" s="334" t="s">
        <v>27</v>
      </c>
      <c r="B4" s="418" t="s">
        <v>73</v>
      </c>
      <c r="C4" s="334" t="s">
        <v>369</v>
      </c>
      <c r="D4" s="334"/>
      <c r="E4" s="334" t="s">
        <v>370</v>
      </c>
      <c r="F4" s="334"/>
      <c r="G4" s="334"/>
      <c r="H4" s="334"/>
      <c r="I4" s="334" t="s">
        <v>371</v>
      </c>
      <c r="J4" s="334"/>
      <c r="K4" s="334"/>
      <c r="L4" s="334"/>
      <c r="M4" s="334" t="s">
        <v>372</v>
      </c>
      <c r="N4" s="334"/>
      <c r="O4" s="334"/>
      <c r="P4" s="334"/>
    </row>
    <row r="5" spans="1:16" ht="16.7" customHeight="1" x14ac:dyDescent="0.2">
      <c r="A5" s="334"/>
      <c r="B5" s="418"/>
      <c r="C5" s="337">
        <v>2019</v>
      </c>
      <c r="D5" s="337">
        <v>2020</v>
      </c>
      <c r="E5" s="337">
        <v>2019</v>
      </c>
      <c r="F5" s="337"/>
      <c r="G5" s="337">
        <v>2020</v>
      </c>
      <c r="H5" s="337"/>
      <c r="I5" s="337">
        <v>2019</v>
      </c>
      <c r="J5" s="337"/>
      <c r="K5" s="337">
        <v>2020</v>
      </c>
      <c r="L5" s="337"/>
      <c r="M5" s="337">
        <v>2019</v>
      </c>
      <c r="N5" s="337"/>
      <c r="O5" s="337">
        <v>2020</v>
      </c>
      <c r="P5" s="337"/>
    </row>
    <row r="6" spans="1:16" ht="39.200000000000003" customHeight="1" x14ac:dyDescent="0.2">
      <c r="A6" s="334"/>
      <c r="B6" s="418"/>
      <c r="C6" s="337"/>
      <c r="D6" s="337"/>
      <c r="E6" s="13" t="s">
        <v>302</v>
      </c>
      <c r="F6" s="101" t="s">
        <v>303</v>
      </c>
      <c r="G6" s="13" t="s">
        <v>302</v>
      </c>
      <c r="H6" s="101" t="s">
        <v>303</v>
      </c>
      <c r="I6" s="101" t="s">
        <v>302</v>
      </c>
      <c r="J6" s="101" t="s">
        <v>303</v>
      </c>
      <c r="K6" s="101" t="s">
        <v>302</v>
      </c>
      <c r="L6" s="101" t="s">
        <v>303</v>
      </c>
      <c r="M6" s="13" t="s">
        <v>302</v>
      </c>
      <c r="N6" s="101" t="s">
        <v>303</v>
      </c>
      <c r="O6" s="13" t="s">
        <v>302</v>
      </c>
      <c r="P6" s="101" t="s">
        <v>303</v>
      </c>
    </row>
    <row r="7" spans="1:16" ht="12.2" customHeight="1" x14ac:dyDescent="0.2">
      <c r="A7" s="292" t="s">
        <v>28</v>
      </c>
      <c r="B7" s="292" t="s">
        <v>30</v>
      </c>
      <c r="C7" s="292">
        <v>1</v>
      </c>
      <c r="D7" s="292">
        <v>2</v>
      </c>
      <c r="E7" s="292">
        <v>3</v>
      </c>
      <c r="F7" s="292">
        <v>4</v>
      </c>
      <c r="G7" s="292">
        <v>5</v>
      </c>
      <c r="H7" s="292">
        <v>6</v>
      </c>
      <c r="I7" s="292">
        <v>7</v>
      </c>
      <c r="J7" s="292">
        <v>8</v>
      </c>
      <c r="K7" s="292">
        <v>9</v>
      </c>
      <c r="L7" s="292">
        <v>10</v>
      </c>
      <c r="M7" s="292">
        <v>11</v>
      </c>
      <c r="N7" s="292">
        <v>12</v>
      </c>
      <c r="O7" s="292">
        <v>13</v>
      </c>
      <c r="P7" s="292">
        <v>14</v>
      </c>
    </row>
    <row r="8" spans="1:16" ht="12.2" customHeight="1" x14ac:dyDescent="0.2">
      <c r="A8" s="12">
        <v>1</v>
      </c>
      <c r="B8" s="108" t="s">
        <v>74</v>
      </c>
      <c r="C8" s="19"/>
      <c r="D8" s="19"/>
      <c r="E8" s="19"/>
      <c r="F8" s="76"/>
      <c r="G8" s="19"/>
      <c r="H8" s="76"/>
      <c r="I8" s="19"/>
      <c r="J8" s="76"/>
      <c r="K8" s="72"/>
      <c r="L8" s="76"/>
      <c r="M8" s="71"/>
      <c r="N8" s="76"/>
      <c r="O8" s="71"/>
      <c r="P8" s="76"/>
    </row>
    <row r="9" spans="1:16" ht="12.2" customHeight="1" x14ac:dyDescent="0.2">
      <c r="A9" s="12">
        <v>2</v>
      </c>
      <c r="B9" s="108" t="s">
        <v>275</v>
      </c>
      <c r="C9" s="19">
        <v>19957</v>
      </c>
      <c r="D9" s="19">
        <v>16644</v>
      </c>
      <c r="E9" s="19">
        <v>575</v>
      </c>
      <c r="F9" s="76">
        <f t="shared" ref="F9:F33" si="0">IF(C9=0,0,E9*100/C9)</f>
        <v>2.881194568321892</v>
      </c>
      <c r="G9" s="19">
        <v>510</v>
      </c>
      <c r="H9" s="76">
        <f t="shared" ref="H9:H33" si="1">IF(D9=0,"0",G9*100/D9)</f>
        <v>3.0641672674837781</v>
      </c>
      <c r="I9" s="19">
        <v>78</v>
      </c>
      <c r="J9" s="76">
        <f t="shared" ref="J9:J33" si="2">IF(C9=0,0,I9*100/C9)</f>
        <v>0.39084030665931752</v>
      </c>
      <c r="K9" s="72">
        <v>91</v>
      </c>
      <c r="L9" s="76">
        <f t="shared" ref="L9:L33" si="3">IF(D9=0,0,K9*100/D9)</f>
        <v>0.54674357125690942</v>
      </c>
      <c r="M9" s="71">
        <f t="shared" ref="M9:M33" si="4">E9+I9</f>
        <v>653</v>
      </c>
      <c r="N9" s="76">
        <f t="shared" ref="N9:N33" si="5">IF(C9=0,0,M9*100/C9)</f>
        <v>3.2720348749812098</v>
      </c>
      <c r="O9" s="71">
        <f t="shared" ref="O9:O33" si="6">G9+K9</f>
        <v>601</v>
      </c>
      <c r="P9" s="76">
        <f t="shared" ref="P9:P33" si="7">IF(D9=0,"0",O9*100/D9)</f>
        <v>3.6109108387406872</v>
      </c>
    </row>
    <row r="10" spans="1:16" ht="12.2" customHeight="1" x14ac:dyDescent="0.2">
      <c r="A10" s="12">
        <v>3</v>
      </c>
      <c r="B10" s="108" t="s">
        <v>276</v>
      </c>
      <c r="C10" s="19">
        <v>10765</v>
      </c>
      <c r="D10" s="19">
        <v>10481</v>
      </c>
      <c r="E10" s="19">
        <v>204</v>
      </c>
      <c r="F10" s="76">
        <f t="shared" si="0"/>
        <v>1.8950301904319553</v>
      </c>
      <c r="G10" s="19">
        <v>192</v>
      </c>
      <c r="H10" s="76">
        <f t="shared" si="1"/>
        <v>1.8318862703940464</v>
      </c>
      <c r="I10" s="19">
        <v>41</v>
      </c>
      <c r="J10" s="76">
        <f t="shared" si="2"/>
        <v>0.38086391082210869</v>
      </c>
      <c r="K10" s="72">
        <v>31</v>
      </c>
      <c r="L10" s="76">
        <f t="shared" si="3"/>
        <v>0.29577330407403873</v>
      </c>
      <c r="M10" s="71">
        <f t="shared" si="4"/>
        <v>245</v>
      </c>
      <c r="N10" s="76">
        <f t="shared" si="5"/>
        <v>2.2758941012540639</v>
      </c>
      <c r="O10" s="71">
        <f t="shared" si="6"/>
        <v>223</v>
      </c>
      <c r="P10" s="76">
        <f t="shared" si="7"/>
        <v>2.1276595744680851</v>
      </c>
    </row>
    <row r="11" spans="1:16" ht="12.2" customHeight="1" x14ac:dyDescent="0.2">
      <c r="A11" s="12">
        <v>4</v>
      </c>
      <c r="B11" s="108" t="s">
        <v>277</v>
      </c>
      <c r="C11" s="19">
        <v>50314</v>
      </c>
      <c r="D11" s="19">
        <v>46597</v>
      </c>
      <c r="E11" s="19">
        <v>1833</v>
      </c>
      <c r="F11" s="76">
        <f t="shared" si="0"/>
        <v>3.6431211988710896</v>
      </c>
      <c r="G11" s="19">
        <v>1922</v>
      </c>
      <c r="H11" s="76">
        <f t="shared" si="1"/>
        <v>4.1247290598107176</v>
      </c>
      <c r="I11" s="19">
        <v>544</v>
      </c>
      <c r="J11" s="76">
        <f t="shared" si="2"/>
        <v>1.081210001192511</v>
      </c>
      <c r="K11" s="72">
        <v>534</v>
      </c>
      <c r="L11" s="76">
        <f t="shared" si="3"/>
        <v>1.1459965233813336</v>
      </c>
      <c r="M11" s="71">
        <f t="shared" si="4"/>
        <v>2377</v>
      </c>
      <c r="N11" s="76">
        <f t="shared" si="5"/>
        <v>4.7243312000636006</v>
      </c>
      <c r="O11" s="71">
        <f t="shared" si="6"/>
        <v>2456</v>
      </c>
      <c r="P11" s="76">
        <f t="shared" si="7"/>
        <v>5.2707255831920508</v>
      </c>
    </row>
    <row r="12" spans="1:16" ht="12.2" customHeight="1" x14ac:dyDescent="0.2">
      <c r="A12" s="12">
        <v>5</v>
      </c>
      <c r="B12" s="108" t="s">
        <v>278</v>
      </c>
      <c r="C12" s="19">
        <v>44966</v>
      </c>
      <c r="D12" s="19">
        <v>33186</v>
      </c>
      <c r="E12" s="19">
        <v>735</v>
      </c>
      <c r="F12" s="76">
        <f t="shared" si="0"/>
        <v>1.6345683405239515</v>
      </c>
      <c r="G12" s="19">
        <v>786</v>
      </c>
      <c r="H12" s="76">
        <f t="shared" si="1"/>
        <v>2.3684686313505696</v>
      </c>
      <c r="I12" s="19">
        <v>290</v>
      </c>
      <c r="J12" s="76">
        <f t="shared" si="2"/>
        <v>0.64493172619312367</v>
      </c>
      <c r="K12" s="72">
        <v>246</v>
      </c>
      <c r="L12" s="76">
        <f t="shared" si="3"/>
        <v>0.74127644187307906</v>
      </c>
      <c r="M12" s="71">
        <f t="shared" si="4"/>
        <v>1025</v>
      </c>
      <c r="N12" s="76">
        <f t="shared" si="5"/>
        <v>2.2795000667170751</v>
      </c>
      <c r="O12" s="71">
        <f t="shared" si="6"/>
        <v>1032</v>
      </c>
      <c r="P12" s="76">
        <f t="shared" si="7"/>
        <v>3.1097450732236487</v>
      </c>
    </row>
    <row r="13" spans="1:16" ht="12.2" customHeight="1" x14ac:dyDescent="0.2">
      <c r="A13" s="12">
        <v>6</v>
      </c>
      <c r="B13" s="108" t="s">
        <v>279</v>
      </c>
      <c r="C13" s="19">
        <v>16846</v>
      </c>
      <c r="D13" s="19">
        <v>14700</v>
      </c>
      <c r="E13" s="19">
        <v>565</v>
      </c>
      <c r="F13" s="76">
        <f t="shared" si="0"/>
        <v>3.3539119078713049</v>
      </c>
      <c r="G13" s="19">
        <v>423</v>
      </c>
      <c r="H13" s="76">
        <f t="shared" si="1"/>
        <v>2.8775510204081631</v>
      </c>
      <c r="I13" s="19">
        <v>111</v>
      </c>
      <c r="J13" s="76">
        <f t="shared" si="2"/>
        <v>0.65891012703312357</v>
      </c>
      <c r="K13" s="72">
        <v>102</v>
      </c>
      <c r="L13" s="76">
        <f t="shared" si="3"/>
        <v>0.69387755102040816</v>
      </c>
      <c r="M13" s="71">
        <f t="shared" si="4"/>
        <v>676</v>
      </c>
      <c r="N13" s="76">
        <f t="shared" si="5"/>
        <v>4.0128220349044286</v>
      </c>
      <c r="O13" s="71">
        <f t="shared" si="6"/>
        <v>525</v>
      </c>
      <c r="P13" s="76">
        <f t="shared" si="7"/>
        <v>3.5714285714285716</v>
      </c>
    </row>
    <row r="14" spans="1:16" ht="12.2" customHeight="1" x14ac:dyDescent="0.2">
      <c r="A14" s="12">
        <v>7</v>
      </c>
      <c r="B14" s="108" t="s">
        <v>280</v>
      </c>
      <c r="C14" s="19">
        <v>11581</v>
      </c>
      <c r="D14" s="19">
        <v>10008</v>
      </c>
      <c r="E14" s="19">
        <v>395</v>
      </c>
      <c r="F14" s="76">
        <f t="shared" si="0"/>
        <v>3.4107590018133149</v>
      </c>
      <c r="G14" s="19">
        <v>264</v>
      </c>
      <c r="H14" s="76">
        <f t="shared" si="1"/>
        <v>2.6378896882494005</v>
      </c>
      <c r="I14" s="19">
        <v>108</v>
      </c>
      <c r="J14" s="76">
        <f t="shared" si="2"/>
        <v>0.93256195492617222</v>
      </c>
      <c r="K14" s="72">
        <v>84</v>
      </c>
      <c r="L14" s="76">
        <f t="shared" si="3"/>
        <v>0.83932853717026379</v>
      </c>
      <c r="M14" s="71">
        <f t="shared" si="4"/>
        <v>503</v>
      </c>
      <c r="N14" s="76">
        <f t="shared" si="5"/>
        <v>4.343320956739487</v>
      </c>
      <c r="O14" s="71">
        <f t="shared" si="6"/>
        <v>348</v>
      </c>
      <c r="P14" s="76">
        <f t="shared" si="7"/>
        <v>3.4772182254196644</v>
      </c>
    </row>
    <row r="15" spans="1:16" ht="12.2" customHeight="1" x14ac:dyDescent="0.2">
      <c r="A15" s="12">
        <v>8</v>
      </c>
      <c r="B15" s="108" t="s">
        <v>281</v>
      </c>
      <c r="C15" s="19">
        <v>28783</v>
      </c>
      <c r="D15" s="19">
        <v>25656</v>
      </c>
      <c r="E15" s="19">
        <v>681</v>
      </c>
      <c r="F15" s="76">
        <f t="shared" si="0"/>
        <v>2.3659799187020116</v>
      </c>
      <c r="G15" s="19">
        <v>731</v>
      </c>
      <c r="H15" s="76">
        <f t="shared" si="1"/>
        <v>2.8492360461490489</v>
      </c>
      <c r="I15" s="19">
        <v>153</v>
      </c>
      <c r="J15" s="76">
        <f t="shared" si="2"/>
        <v>0.53156377028106871</v>
      </c>
      <c r="K15" s="72">
        <v>140</v>
      </c>
      <c r="L15" s="76">
        <f t="shared" si="3"/>
        <v>0.545681322107889</v>
      </c>
      <c r="M15" s="71">
        <f t="shared" si="4"/>
        <v>834</v>
      </c>
      <c r="N15" s="76">
        <f t="shared" si="5"/>
        <v>2.8975436889830801</v>
      </c>
      <c r="O15" s="71">
        <f t="shared" si="6"/>
        <v>871</v>
      </c>
      <c r="P15" s="76">
        <f t="shared" si="7"/>
        <v>3.3949173682569378</v>
      </c>
    </row>
    <row r="16" spans="1:16" ht="12.2" customHeight="1" x14ac:dyDescent="0.2">
      <c r="A16" s="12">
        <v>9</v>
      </c>
      <c r="B16" s="108" t="s">
        <v>282</v>
      </c>
      <c r="C16" s="19">
        <v>13737</v>
      </c>
      <c r="D16" s="19">
        <v>11445</v>
      </c>
      <c r="E16" s="19">
        <v>326</v>
      </c>
      <c r="F16" s="76">
        <f t="shared" si="0"/>
        <v>2.373152799009973</v>
      </c>
      <c r="G16" s="19">
        <v>290</v>
      </c>
      <c r="H16" s="76">
        <f t="shared" si="1"/>
        <v>2.5338575797291392</v>
      </c>
      <c r="I16" s="19">
        <v>102</v>
      </c>
      <c r="J16" s="76">
        <f t="shared" si="2"/>
        <v>0.74252020091723081</v>
      </c>
      <c r="K16" s="72">
        <v>105</v>
      </c>
      <c r="L16" s="76">
        <f t="shared" si="3"/>
        <v>0.91743119266055051</v>
      </c>
      <c r="M16" s="71">
        <f t="shared" si="4"/>
        <v>428</v>
      </c>
      <c r="N16" s="76">
        <f t="shared" si="5"/>
        <v>3.1156729999272037</v>
      </c>
      <c r="O16" s="71">
        <f t="shared" si="6"/>
        <v>395</v>
      </c>
      <c r="P16" s="76">
        <f t="shared" si="7"/>
        <v>3.4512887723896899</v>
      </c>
    </row>
    <row r="17" spans="1:16" ht="12.2" customHeight="1" x14ac:dyDescent="0.2">
      <c r="A17" s="12">
        <v>10</v>
      </c>
      <c r="B17" s="108" t="s">
        <v>283</v>
      </c>
      <c r="C17" s="19">
        <v>26019</v>
      </c>
      <c r="D17" s="19">
        <v>22043</v>
      </c>
      <c r="E17" s="19">
        <v>1235</v>
      </c>
      <c r="F17" s="76">
        <f t="shared" si="0"/>
        <v>4.7465313809139476</v>
      </c>
      <c r="G17" s="19">
        <v>1017</v>
      </c>
      <c r="H17" s="76">
        <f t="shared" si="1"/>
        <v>4.6137095676632036</v>
      </c>
      <c r="I17" s="19">
        <v>156</v>
      </c>
      <c r="J17" s="76">
        <f t="shared" si="2"/>
        <v>0.59956185864176181</v>
      </c>
      <c r="K17" s="72">
        <v>156</v>
      </c>
      <c r="L17" s="76">
        <f t="shared" si="3"/>
        <v>0.70770766229642068</v>
      </c>
      <c r="M17" s="71">
        <f t="shared" si="4"/>
        <v>1391</v>
      </c>
      <c r="N17" s="76">
        <f t="shared" si="5"/>
        <v>5.3460932395557093</v>
      </c>
      <c r="O17" s="71">
        <f t="shared" si="6"/>
        <v>1173</v>
      </c>
      <c r="P17" s="76">
        <f t="shared" si="7"/>
        <v>5.3214172299596241</v>
      </c>
    </row>
    <row r="18" spans="1:16" ht="12.2" customHeight="1" x14ac:dyDescent="0.2">
      <c r="A18" s="12">
        <v>11</v>
      </c>
      <c r="B18" s="108" t="s">
        <v>284</v>
      </c>
      <c r="C18" s="19">
        <v>12848</v>
      </c>
      <c r="D18" s="19">
        <v>10798</v>
      </c>
      <c r="E18" s="19">
        <v>434</v>
      </c>
      <c r="F18" s="76">
        <f t="shared" si="0"/>
        <v>3.3779576587795765</v>
      </c>
      <c r="G18" s="19">
        <v>304</v>
      </c>
      <c r="H18" s="76">
        <f t="shared" si="1"/>
        <v>2.8153361733654378</v>
      </c>
      <c r="I18" s="19">
        <v>63</v>
      </c>
      <c r="J18" s="76">
        <f t="shared" si="2"/>
        <v>0.49034869240348694</v>
      </c>
      <c r="K18" s="72">
        <v>58</v>
      </c>
      <c r="L18" s="76">
        <f t="shared" si="3"/>
        <v>0.53713650676051117</v>
      </c>
      <c r="M18" s="71">
        <f t="shared" si="4"/>
        <v>497</v>
      </c>
      <c r="N18" s="76">
        <f t="shared" si="5"/>
        <v>3.8683063511830635</v>
      </c>
      <c r="O18" s="71">
        <f t="shared" si="6"/>
        <v>362</v>
      </c>
      <c r="P18" s="76">
        <f t="shared" si="7"/>
        <v>3.3524726801259495</v>
      </c>
    </row>
    <row r="19" spans="1:16" ht="12.2" customHeight="1" x14ac:dyDescent="0.2">
      <c r="A19" s="12">
        <v>12</v>
      </c>
      <c r="B19" s="108" t="s">
        <v>285</v>
      </c>
      <c r="C19" s="19">
        <v>18962</v>
      </c>
      <c r="D19" s="19">
        <v>13741</v>
      </c>
      <c r="E19" s="19">
        <v>297</v>
      </c>
      <c r="F19" s="76">
        <f t="shared" si="0"/>
        <v>1.5662904756882186</v>
      </c>
      <c r="G19" s="19">
        <v>240</v>
      </c>
      <c r="H19" s="76">
        <f t="shared" si="1"/>
        <v>1.7465977730878393</v>
      </c>
      <c r="I19" s="19">
        <v>62</v>
      </c>
      <c r="J19" s="76">
        <f t="shared" si="2"/>
        <v>0.3269697289315473</v>
      </c>
      <c r="K19" s="72">
        <v>71</v>
      </c>
      <c r="L19" s="76">
        <f t="shared" si="3"/>
        <v>0.5167018412051525</v>
      </c>
      <c r="M19" s="71">
        <f t="shared" si="4"/>
        <v>359</v>
      </c>
      <c r="N19" s="76">
        <f t="shared" si="5"/>
        <v>1.8932602046197657</v>
      </c>
      <c r="O19" s="71">
        <f t="shared" si="6"/>
        <v>311</v>
      </c>
      <c r="P19" s="76">
        <f t="shared" si="7"/>
        <v>2.263299614292992</v>
      </c>
    </row>
    <row r="20" spans="1:16" ht="12.2" customHeight="1" x14ac:dyDescent="0.2">
      <c r="A20" s="12">
        <v>13</v>
      </c>
      <c r="B20" s="108" t="s">
        <v>286</v>
      </c>
      <c r="C20" s="19">
        <v>23209</v>
      </c>
      <c r="D20" s="19">
        <v>21106</v>
      </c>
      <c r="E20" s="19">
        <v>805</v>
      </c>
      <c r="F20" s="76">
        <f t="shared" si="0"/>
        <v>3.4684820543754578</v>
      </c>
      <c r="G20" s="19">
        <v>816</v>
      </c>
      <c r="H20" s="76">
        <f t="shared" si="1"/>
        <v>3.8661991850658581</v>
      </c>
      <c r="I20" s="19">
        <v>196</v>
      </c>
      <c r="J20" s="76">
        <f t="shared" si="2"/>
        <v>0.84449997845663316</v>
      </c>
      <c r="K20" s="72">
        <v>150</v>
      </c>
      <c r="L20" s="76">
        <f t="shared" si="3"/>
        <v>0.71069837960769444</v>
      </c>
      <c r="M20" s="71">
        <f t="shared" si="4"/>
        <v>1001</v>
      </c>
      <c r="N20" s="76">
        <f t="shared" si="5"/>
        <v>4.3129820328320907</v>
      </c>
      <c r="O20" s="71">
        <f t="shared" si="6"/>
        <v>966</v>
      </c>
      <c r="P20" s="76">
        <f t="shared" si="7"/>
        <v>4.5768975646735521</v>
      </c>
    </row>
    <row r="21" spans="1:16" ht="12.2" customHeight="1" x14ac:dyDescent="0.2">
      <c r="A21" s="12">
        <v>14</v>
      </c>
      <c r="B21" s="108" t="s">
        <v>287</v>
      </c>
      <c r="C21" s="19">
        <v>15041</v>
      </c>
      <c r="D21" s="19">
        <v>13547</v>
      </c>
      <c r="E21" s="19">
        <v>426</v>
      </c>
      <c r="F21" s="76">
        <f t="shared" si="0"/>
        <v>2.8322584934512332</v>
      </c>
      <c r="G21" s="19">
        <v>360</v>
      </c>
      <c r="H21" s="76">
        <f t="shared" si="1"/>
        <v>2.6574149258138333</v>
      </c>
      <c r="I21" s="19">
        <v>187</v>
      </c>
      <c r="J21" s="76">
        <f t="shared" si="2"/>
        <v>1.2432683997074663</v>
      </c>
      <c r="K21" s="72">
        <v>218</v>
      </c>
      <c r="L21" s="76">
        <f t="shared" si="3"/>
        <v>1.6092123717428213</v>
      </c>
      <c r="M21" s="71">
        <f t="shared" si="4"/>
        <v>613</v>
      </c>
      <c r="N21" s="76">
        <f t="shared" si="5"/>
        <v>4.0755268931586999</v>
      </c>
      <c r="O21" s="71">
        <f t="shared" si="6"/>
        <v>578</v>
      </c>
      <c r="P21" s="76">
        <f t="shared" si="7"/>
        <v>4.2666272975566546</v>
      </c>
    </row>
    <row r="22" spans="1:16" ht="12.2" customHeight="1" x14ac:dyDescent="0.2">
      <c r="A22" s="12">
        <v>15</v>
      </c>
      <c r="B22" s="108" t="s">
        <v>288</v>
      </c>
      <c r="C22" s="19">
        <v>30208</v>
      </c>
      <c r="D22" s="19">
        <v>26279</v>
      </c>
      <c r="E22" s="19">
        <v>785</v>
      </c>
      <c r="F22" s="76">
        <f t="shared" si="0"/>
        <v>2.5986493644067798</v>
      </c>
      <c r="G22" s="19">
        <v>950</v>
      </c>
      <c r="H22" s="76">
        <f t="shared" si="1"/>
        <v>3.6150538452756953</v>
      </c>
      <c r="I22" s="19">
        <v>326</v>
      </c>
      <c r="J22" s="76">
        <f t="shared" si="2"/>
        <v>1.0791843220338984</v>
      </c>
      <c r="K22" s="72">
        <v>330</v>
      </c>
      <c r="L22" s="76">
        <f t="shared" si="3"/>
        <v>1.2557555462536627</v>
      </c>
      <c r="M22" s="71">
        <f t="shared" si="4"/>
        <v>1111</v>
      </c>
      <c r="N22" s="76">
        <f t="shared" si="5"/>
        <v>3.6778336864406778</v>
      </c>
      <c r="O22" s="71">
        <f t="shared" si="6"/>
        <v>1280</v>
      </c>
      <c r="P22" s="76">
        <f t="shared" si="7"/>
        <v>4.8708093915293578</v>
      </c>
    </row>
    <row r="23" spans="1:16" ht="12.2" customHeight="1" x14ac:dyDescent="0.2">
      <c r="A23" s="12">
        <v>16</v>
      </c>
      <c r="B23" s="108" t="s">
        <v>289</v>
      </c>
      <c r="C23" s="19">
        <v>20446</v>
      </c>
      <c r="D23" s="19">
        <v>17539</v>
      </c>
      <c r="E23" s="19">
        <v>555</v>
      </c>
      <c r="F23" s="76">
        <f t="shared" si="0"/>
        <v>2.7144673774821482</v>
      </c>
      <c r="G23" s="19">
        <v>563</v>
      </c>
      <c r="H23" s="76">
        <f t="shared" si="1"/>
        <v>3.2099891669992586</v>
      </c>
      <c r="I23" s="19">
        <v>95</v>
      </c>
      <c r="J23" s="76">
        <f t="shared" si="2"/>
        <v>0.4646385601095569</v>
      </c>
      <c r="K23" s="72">
        <v>96</v>
      </c>
      <c r="L23" s="76">
        <f t="shared" si="3"/>
        <v>0.54735161639774221</v>
      </c>
      <c r="M23" s="71">
        <f t="shared" si="4"/>
        <v>650</v>
      </c>
      <c r="N23" s="76">
        <f t="shared" si="5"/>
        <v>3.179105937591705</v>
      </c>
      <c r="O23" s="71">
        <f t="shared" si="6"/>
        <v>659</v>
      </c>
      <c r="P23" s="76">
        <f t="shared" si="7"/>
        <v>3.7573407833970012</v>
      </c>
    </row>
    <row r="24" spans="1:16" ht="12.2" customHeight="1" x14ac:dyDescent="0.2">
      <c r="A24" s="12">
        <v>17</v>
      </c>
      <c r="B24" s="108" t="s">
        <v>290</v>
      </c>
      <c r="C24" s="19">
        <v>10632</v>
      </c>
      <c r="D24" s="19">
        <v>9583</v>
      </c>
      <c r="E24" s="19">
        <v>314</v>
      </c>
      <c r="F24" s="76">
        <f t="shared" si="0"/>
        <v>2.9533483822422872</v>
      </c>
      <c r="G24" s="19">
        <v>244</v>
      </c>
      <c r="H24" s="76">
        <f t="shared" si="1"/>
        <v>2.5461755191484921</v>
      </c>
      <c r="I24" s="19">
        <v>71</v>
      </c>
      <c r="J24" s="76">
        <f t="shared" si="2"/>
        <v>0.66779533483822417</v>
      </c>
      <c r="K24" s="72">
        <v>67</v>
      </c>
      <c r="L24" s="76">
        <f t="shared" si="3"/>
        <v>0.69915475320880727</v>
      </c>
      <c r="M24" s="71">
        <f t="shared" si="4"/>
        <v>385</v>
      </c>
      <c r="N24" s="76">
        <f t="shared" si="5"/>
        <v>3.6211437170805119</v>
      </c>
      <c r="O24" s="71">
        <f t="shared" si="6"/>
        <v>311</v>
      </c>
      <c r="P24" s="76">
        <f t="shared" si="7"/>
        <v>3.2453302723572994</v>
      </c>
    </row>
    <row r="25" spans="1:16" ht="12.2" customHeight="1" x14ac:dyDescent="0.2">
      <c r="A25" s="12">
        <v>18</v>
      </c>
      <c r="B25" s="108" t="s">
        <v>291</v>
      </c>
      <c r="C25" s="19">
        <v>18745</v>
      </c>
      <c r="D25" s="19">
        <v>14343</v>
      </c>
      <c r="E25" s="19">
        <v>334</v>
      </c>
      <c r="F25" s="76">
        <f t="shared" si="0"/>
        <v>1.7818084822619364</v>
      </c>
      <c r="G25" s="19">
        <v>324</v>
      </c>
      <c r="H25" s="76">
        <f t="shared" si="1"/>
        <v>2.2589416440075296</v>
      </c>
      <c r="I25" s="19">
        <v>191</v>
      </c>
      <c r="J25" s="76">
        <f t="shared" si="2"/>
        <v>1.0189383835689516</v>
      </c>
      <c r="K25" s="72">
        <v>155</v>
      </c>
      <c r="L25" s="76">
        <f t="shared" si="3"/>
        <v>1.0806665272258245</v>
      </c>
      <c r="M25" s="71">
        <f t="shared" si="4"/>
        <v>525</v>
      </c>
      <c r="N25" s="76">
        <f t="shared" si="5"/>
        <v>2.8007468658308881</v>
      </c>
      <c r="O25" s="71">
        <f t="shared" si="6"/>
        <v>479</v>
      </c>
      <c r="P25" s="76">
        <f t="shared" si="7"/>
        <v>3.3396081712333543</v>
      </c>
    </row>
    <row r="26" spans="1:16" ht="12.2" customHeight="1" x14ac:dyDescent="0.2">
      <c r="A26" s="12">
        <v>19</v>
      </c>
      <c r="B26" s="108" t="s">
        <v>292</v>
      </c>
      <c r="C26" s="19">
        <v>11221</v>
      </c>
      <c r="D26" s="19">
        <v>9493</v>
      </c>
      <c r="E26" s="19">
        <v>195</v>
      </c>
      <c r="F26" s="76">
        <f t="shared" si="0"/>
        <v>1.7378130291417877</v>
      </c>
      <c r="G26" s="19">
        <v>167</v>
      </c>
      <c r="H26" s="76">
        <f t="shared" si="1"/>
        <v>1.7591909828294532</v>
      </c>
      <c r="I26" s="19">
        <v>67</v>
      </c>
      <c r="J26" s="76">
        <f t="shared" si="2"/>
        <v>0.59709473308974248</v>
      </c>
      <c r="K26" s="72">
        <v>57</v>
      </c>
      <c r="L26" s="76">
        <f t="shared" si="3"/>
        <v>0.60044243126514274</v>
      </c>
      <c r="M26" s="71">
        <f t="shared" si="4"/>
        <v>262</v>
      </c>
      <c r="N26" s="76">
        <f t="shared" si="5"/>
        <v>2.3349077622315302</v>
      </c>
      <c r="O26" s="71">
        <f t="shared" si="6"/>
        <v>224</v>
      </c>
      <c r="P26" s="76">
        <f t="shared" si="7"/>
        <v>2.359633414094596</v>
      </c>
    </row>
    <row r="27" spans="1:16" ht="12.2" customHeight="1" x14ac:dyDescent="0.2">
      <c r="A27" s="12">
        <v>20</v>
      </c>
      <c r="B27" s="108" t="s">
        <v>293</v>
      </c>
      <c r="C27" s="19">
        <v>34954</v>
      </c>
      <c r="D27" s="19">
        <v>30365</v>
      </c>
      <c r="E27" s="19">
        <v>1003</v>
      </c>
      <c r="F27" s="76">
        <f t="shared" si="0"/>
        <v>2.8694856096584083</v>
      </c>
      <c r="G27" s="19">
        <v>935</v>
      </c>
      <c r="H27" s="76">
        <f t="shared" si="1"/>
        <v>3.0792030298040509</v>
      </c>
      <c r="I27" s="19">
        <v>489</v>
      </c>
      <c r="J27" s="76">
        <f t="shared" si="2"/>
        <v>1.3989815185672598</v>
      </c>
      <c r="K27" s="72">
        <v>393</v>
      </c>
      <c r="L27" s="76">
        <f t="shared" si="3"/>
        <v>1.2942532520994565</v>
      </c>
      <c r="M27" s="71">
        <f t="shared" si="4"/>
        <v>1492</v>
      </c>
      <c r="N27" s="76">
        <f t="shared" si="5"/>
        <v>4.2684671282256677</v>
      </c>
      <c r="O27" s="71">
        <f t="shared" si="6"/>
        <v>1328</v>
      </c>
      <c r="P27" s="76">
        <f t="shared" si="7"/>
        <v>4.3734562819035077</v>
      </c>
    </row>
    <row r="28" spans="1:16" ht="12.2" customHeight="1" x14ac:dyDescent="0.2">
      <c r="A28" s="12">
        <v>21</v>
      </c>
      <c r="B28" s="108" t="s">
        <v>294</v>
      </c>
      <c r="C28" s="19">
        <v>16881</v>
      </c>
      <c r="D28" s="19">
        <v>14185</v>
      </c>
      <c r="E28" s="19">
        <v>384</v>
      </c>
      <c r="F28" s="76">
        <f t="shared" si="0"/>
        <v>2.2747467567087258</v>
      </c>
      <c r="G28" s="19">
        <v>380</v>
      </c>
      <c r="H28" s="76">
        <f t="shared" si="1"/>
        <v>2.678886147338738</v>
      </c>
      <c r="I28" s="19">
        <v>106</v>
      </c>
      <c r="J28" s="76">
        <f t="shared" si="2"/>
        <v>0.62792488596647122</v>
      </c>
      <c r="K28" s="72">
        <v>88</v>
      </c>
      <c r="L28" s="76">
        <f t="shared" si="3"/>
        <v>0.62037363412054991</v>
      </c>
      <c r="M28" s="71">
        <f t="shared" si="4"/>
        <v>490</v>
      </c>
      <c r="N28" s="76">
        <f t="shared" si="5"/>
        <v>2.9026716426751968</v>
      </c>
      <c r="O28" s="71">
        <f t="shared" si="6"/>
        <v>468</v>
      </c>
      <c r="P28" s="76">
        <f t="shared" si="7"/>
        <v>3.2992597814592881</v>
      </c>
    </row>
    <row r="29" spans="1:16" ht="12.2" customHeight="1" x14ac:dyDescent="0.2">
      <c r="A29" s="12">
        <v>22</v>
      </c>
      <c r="B29" s="108" t="s">
        <v>295</v>
      </c>
      <c r="C29" s="19">
        <v>17262</v>
      </c>
      <c r="D29" s="19">
        <v>14468</v>
      </c>
      <c r="E29" s="19">
        <v>405</v>
      </c>
      <c r="F29" s="76">
        <f t="shared" si="0"/>
        <v>2.3461939520333681</v>
      </c>
      <c r="G29" s="19">
        <v>371</v>
      </c>
      <c r="H29" s="76">
        <f t="shared" si="1"/>
        <v>2.5642797898811169</v>
      </c>
      <c r="I29" s="19">
        <v>94</v>
      </c>
      <c r="J29" s="76">
        <f t="shared" si="2"/>
        <v>0.54454871973120145</v>
      </c>
      <c r="K29" s="72">
        <v>124</v>
      </c>
      <c r="L29" s="76">
        <f t="shared" si="3"/>
        <v>0.8570638650815593</v>
      </c>
      <c r="M29" s="71">
        <f t="shared" si="4"/>
        <v>499</v>
      </c>
      <c r="N29" s="76">
        <f t="shared" si="5"/>
        <v>2.8907426717645697</v>
      </c>
      <c r="O29" s="71">
        <f t="shared" si="6"/>
        <v>495</v>
      </c>
      <c r="P29" s="76">
        <f t="shared" si="7"/>
        <v>3.4213436549626763</v>
      </c>
    </row>
    <row r="30" spans="1:16" ht="12.2" customHeight="1" x14ac:dyDescent="0.2">
      <c r="A30" s="12">
        <v>23</v>
      </c>
      <c r="B30" s="108" t="s">
        <v>296</v>
      </c>
      <c r="C30" s="19">
        <v>15170</v>
      </c>
      <c r="D30" s="19">
        <v>13271</v>
      </c>
      <c r="E30" s="19">
        <v>159</v>
      </c>
      <c r="F30" s="76">
        <f t="shared" si="0"/>
        <v>1.0481212920237311</v>
      </c>
      <c r="G30" s="19">
        <v>329</v>
      </c>
      <c r="H30" s="76">
        <f t="shared" si="1"/>
        <v>2.4790897445557984</v>
      </c>
      <c r="I30" s="19">
        <v>79</v>
      </c>
      <c r="J30" s="76">
        <f t="shared" si="2"/>
        <v>0.52076466710613056</v>
      </c>
      <c r="K30" s="72">
        <v>182</v>
      </c>
      <c r="L30" s="76">
        <f t="shared" si="3"/>
        <v>1.3714113480521437</v>
      </c>
      <c r="M30" s="71">
        <f t="shared" si="4"/>
        <v>238</v>
      </c>
      <c r="N30" s="76">
        <f t="shared" si="5"/>
        <v>1.5688859591298616</v>
      </c>
      <c r="O30" s="71">
        <f t="shared" si="6"/>
        <v>511</v>
      </c>
      <c r="P30" s="76">
        <f t="shared" si="7"/>
        <v>3.8505010926079422</v>
      </c>
    </row>
    <row r="31" spans="1:16" ht="12.2" customHeight="1" x14ac:dyDescent="0.2">
      <c r="A31" s="12">
        <v>24</v>
      </c>
      <c r="B31" s="108" t="s">
        <v>297</v>
      </c>
      <c r="C31" s="19">
        <v>9635</v>
      </c>
      <c r="D31" s="19">
        <v>8583</v>
      </c>
      <c r="E31" s="19">
        <v>296</v>
      </c>
      <c r="F31" s="76">
        <f t="shared" si="0"/>
        <v>3.0721328489880642</v>
      </c>
      <c r="G31" s="19">
        <v>251</v>
      </c>
      <c r="H31" s="76">
        <f t="shared" si="1"/>
        <v>2.9243854130257487</v>
      </c>
      <c r="I31" s="19">
        <v>95</v>
      </c>
      <c r="J31" s="76">
        <f t="shared" si="2"/>
        <v>0.98598858329008821</v>
      </c>
      <c r="K31" s="72">
        <v>84</v>
      </c>
      <c r="L31" s="76">
        <f t="shared" si="3"/>
        <v>0.97867878364208316</v>
      </c>
      <c r="M31" s="71">
        <f t="shared" si="4"/>
        <v>391</v>
      </c>
      <c r="N31" s="76">
        <f t="shared" si="5"/>
        <v>4.0581214322781527</v>
      </c>
      <c r="O31" s="71">
        <f t="shared" si="6"/>
        <v>335</v>
      </c>
      <c r="P31" s="76">
        <f t="shared" si="7"/>
        <v>3.9030641966678319</v>
      </c>
    </row>
    <row r="32" spans="1:16" ht="12.2" customHeight="1" x14ac:dyDescent="0.2">
      <c r="A32" s="12">
        <v>25</v>
      </c>
      <c r="B32" s="108" t="s">
        <v>298</v>
      </c>
      <c r="C32" s="19">
        <v>16847</v>
      </c>
      <c r="D32" s="19">
        <v>14409</v>
      </c>
      <c r="E32" s="19">
        <v>322</v>
      </c>
      <c r="F32" s="76">
        <f t="shared" si="0"/>
        <v>1.9113195227636968</v>
      </c>
      <c r="G32" s="19">
        <v>273</v>
      </c>
      <c r="H32" s="76">
        <f t="shared" si="1"/>
        <v>1.8946491775973351</v>
      </c>
      <c r="I32" s="19">
        <v>136</v>
      </c>
      <c r="J32" s="76">
        <f t="shared" si="2"/>
        <v>0.80726538849646823</v>
      </c>
      <c r="K32" s="72">
        <v>118</v>
      </c>
      <c r="L32" s="76">
        <f t="shared" si="3"/>
        <v>0.81893261156221808</v>
      </c>
      <c r="M32" s="71">
        <f t="shared" si="4"/>
        <v>458</v>
      </c>
      <c r="N32" s="76">
        <f t="shared" si="5"/>
        <v>2.718584911260165</v>
      </c>
      <c r="O32" s="71">
        <f t="shared" si="6"/>
        <v>391</v>
      </c>
      <c r="P32" s="76">
        <f t="shared" si="7"/>
        <v>2.7135817891595528</v>
      </c>
    </row>
    <row r="33" spans="1:16" ht="12.2" customHeight="1" x14ac:dyDescent="0.2">
      <c r="A33" s="12">
        <v>26</v>
      </c>
      <c r="B33" s="108" t="s">
        <v>99</v>
      </c>
      <c r="C33" s="19">
        <v>34878</v>
      </c>
      <c r="D33" s="19">
        <v>34166</v>
      </c>
      <c r="E33" s="19">
        <v>2031</v>
      </c>
      <c r="F33" s="76">
        <f t="shared" si="0"/>
        <v>5.8231549974195769</v>
      </c>
      <c r="G33" s="19">
        <v>2008</v>
      </c>
      <c r="H33" s="76">
        <f t="shared" si="1"/>
        <v>5.8771878475677575</v>
      </c>
      <c r="I33" s="19">
        <v>341</v>
      </c>
      <c r="J33" s="76">
        <f t="shared" si="2"/>
        <v>0.9776936750960491</v>
      </c>
      <c r="K33" s="72">
        <v>370</v>
      </c>
      <c r="L33" s="76">
        <f t="shared" si="3"/>
        <v>1.0829479599601943</v>
      </c>
      <c r="M33" s="71">
        <f t="shared" si="4"/>
        <v>2372</v>
      </c>
      <c r="N33" s="76">
        <f t="shared" si="5"/>
        <v>6.8008486725156256</v>
      </c>
      <c r="O33" s="71">
        <f t="shared" si="6"/>
        <v>2378</v>
      </c>
      <c r="P33" s="76">
        <f t="shared" si="7"/>
        <v>6.9601358075279514</v>
      </c>
    </row>
    <row r="34" spans="1:16" ht="12.2" customHeight="1" x14ac:dyDescent="0.2">
      <c r="A34" s="12">
        <v>27</v>
      </c>
      <c r="B34" s="108" t="s">
        <v>100</v>
      </c>
      <c r="C34" s="19"/>
      <c r="D34" s="19"/>
      <c r="E34" s="19"/>
      <c r="F34" s="76"/>
      <c r="G34" s="19"/>
      <c r="H34" s="76"/>
      <c r="I34" s="19"/>
      <c r="J34" s="76"/>
      <c r="K34" s="72"/>
      <c r="L34" s="76"/>
      <c r="M34" s="71"/>
      <c r="N34" s="76"/>
      <c r="O34" s="71"/>
      <c r="P34" s="76"/>
    </row>
    <row r="35" spans="1:16" x14ac:dyDescent="0.2">
      <c r="A35" s="139"/>
      <c r="B35" s="140" t="s">
        <v>37</v>
      </c>
      <c r="C35" s="282">
        <f>SUM(C8:C34)</f>
        <v>529907</v>
      </c>
      <c r="D35" s="282">
        <f>SUM(D8:D34)</f>
        <v>456636</v>
      </c>
      <c r="E35" s="282">
        <f>SUM(E8:E34)</f>
        <v>15294</v>
      </c>
      <c r="F35" s="279">
        <f>IF(C35=0,0,E35*100/C35)</f>
        <v>2.8861668179510742</v>
      </c>
      <c r="G35" s="282">
        <f>SUM(G8:G34)</f>
        <v>14650</v>
      </c>
      <c r="H35" s="279">
        <f>IF(D35=0,"0",G35*100/D35)</f>
        <v>3.2082446412459813</v>
      </c>
      <c r="I35" s="282">
        <f>SUM(I8:I34)</f>
        <v>4181</v>
      </c>
      <c r="J35" s="279">
        <f>IF(C35=0,0,I35*100/C35)</f>
        <v>0.7890063728163621</v>
      </c>
      <c r="K35" s="288">
        <f>SUM(K8:K34)</f>
        <v>4050</v>
      </c>
      <c r="L35" s="279">
        <f>IF(D35=0,0,K35*100/D35)</f>
        <v>0.88692087351851367</v>
      </c>
      <c r="M35" s="282">
        <f>SUM(M8:M34)</f>
        <v>19475</v>
      </c>
      <c r="N35" s="279">
        <f>IF(C35=0,0,M35*100/C35)</f>
        <v>3.6751731907674365</v>
      </c>
      <c r="O35" s="289">
        <f>SUM(O8:O34)</f>
        <v>18700</v>
      </c>
      <c r="P35" s="279">
        <f>IF(D35=0,"0",O35*100/D35)</f>
        <v>4.0951655147644948</v>
      </c>
    </row>
    <row r="36" spans="1:16" ht="2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2.95" customHeight="1" x14ac:dyDescent="0.2">
      <c r="B37" s="141" t="s">
        <v>368</v>
      </c>
    </row>
    <row r="38" spans="1:16" ht="12.95" customHeight="1" x14ac:dyDescent="0.2"/>
    <row r="39" spans="1:16" ht="12.95" customHeight="1" x14ac:dyDescent="0.2"/>
    <row r="40" spans="1:16" ht="12.95" customHeight="1" x14ac:dyDescent="0.2"/>
    <row r="41" spans="1:16" ht="12.95" customHeight="1" x14ac:dyDescent="0.2"/>
    <row r="42" spans="1:16" ht="12.95" customHeight="1" x14ac:dyDescent="0.2"/>
    <row r="43" spans="1:16" ht="12.95" customHeight="1" x14ac:dyDescent="0.2"/>
    <row r="44" spans="1:16" ht="12.95" customHeight="1" x14ac:dyDescent="0.2"/>
    <row r="45" spans="1:16" ht="12.95" customHeight="1" x14ac:dyDescent="0.2"/>
    <row r="46" spans="1:16" ht="12.95" customHeight="1" x14ac:dyDescent="0.2"/>
    <row r="47" spans="1:16" ht="12.95" customHeight="1" x14ac:dyDescent="0.2"/>
    <row r="48" spans="1:16" ht="12.95" customHeight="1" x14ac:dyDescent="0.2"/>
    <row r="49" ht="12.95" customHeight="1" x14ac:dyDescent="0.2"/>
    <row r="50" ht="12.95" customHeight="1" x14ac:dyDescent="0.2"/>
  </sheetData>
  <mergeCells count="16">
    <mergeCell ref="M5:N5"/>
    <mergeCell ref="A2:P2"/>
    <mergeCell ref="A3:P3"/>
    <mergeCell ref="A4:A6"/>
    <mergeCell ref="B4:B6"/>
    <mergeCell ref="C4:D4"/>
    <mergeCell ref="E4:H4"/>
    <mergeCell ref="I4:L4"/>
    <mergeCell ref="M4:P4"/>
    <mergeCell ref="O5:P5"/>
    <mergeCell ref="K5:L5"/>
    <mergeCell ref="D5:D6"/>
    <mergeCell ref="E5:F5"/>
    <mergeCell ref="G5:H5"/>
    <mergeCell ref="I5:J5"/>
    <mergeCell ref="C5:C6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zoomScaleNormal="100" workbookViewId="0">
      <selection activeCell="N1" sqref="N1"/>
    </sheetView>
  </sheetViews>
  <sheetFormatPr defaultRowHeight="12.75" x14ac:dyDescent="0.2"/>
  <cols>
    <col min="1" max="1" width="3.28515625" customWidth="1"/>
    <col min="2" max="2" width="24.140625" customWidth="1"/>
    <col min="3" max="4" width="9" customWidth="1"/>
    <col min="5" max="5" width="7.42578125" customWidth="1"/>
    <col min="6" max="6" width="8.28515625" customWidth="1"/>
    <col min="7" max="7" width="7.85546875" customWidth="1"/>
    <col min="8" max="8" width="7.42578125" customWidth="1"/>
    <col min="9" max="9" width="7.140625" customWidth="1"/>
    <col min="10" max="10" width="7.7109375" customWidth="1"/>
    <col min="11" max="11" width="7.5703125" customWidth="1"/>
    <col min="12" max="12" width="8.28515625" customWidth="1"/>
    <col min="13" max="13" width="7.42578125" customWidth="1"/>
    <col min="14" max="14" width="7.28515625" customWidth="1"/>
    <col min="15" max="15" width="7.7109375" customWidth="1"/>
    <col min="16" max="16" width="8.28515625" customWidth="1"/>
    <col min="17" max="17" width="1.85546875" customWidth="1"/>
    <col min="18" max="19" width="2.28515625" customWidth="1"/>
    <col min="20" max="22" width="4" customWidth="1"/>
  </cols>
  <sheetData>
    <row r="1" spans="1:23" ht="12.95" customHeight="1" x14ac:dyDescent="0.2">
      <c r="O1" s="22" t="s">
        <v>381</v>
      </c>
    </row>
    <row r="2" spans="1:23" ht="34.700000000000003" customHeight="1" x14ac:dyDescent="0.25">
      <c r="A2" s="342" t="s">
        <v>374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142"/>
    </row>
    <row r="3" spans="1:23" ht="8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23" ht="39.200000000000003" customHeight="1" x14ac:dyDescent="0.2">
      <c r="A4" s="428" t="s">
        <v>27</v>
      </c>
      <c r="B4" s="337" t="s">
        <v>73</v>
      </c>
      <c r="C4" s="337" t="s">
        <v>376</v>
      </c>
      <c r="D4" s="337"/>
      <c r="E4" s="428" t="s">
        <v>377</v>
      </c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6"/>
    </row>
    <row r="5" spans="1:23" ht="38.25" customHeight="1" x14ac:dyDescent="0.2">
      <c r="A5" s="428"/>
      <c r="B5" s="337"/>
      <c r="C5" s="337">
        <v>2019</v>
      </c>
      <c r="D5" s="337">
        <v>2020</v>
      </c>
      <c r="E5" s="428" t="s">
        <v>378</v>
      </c>
      <c r="F5" s="428"/>
      <c r="G5" s="337" t="s">
        <v>379</v>
      </c>
      <c r="H5" s="337"/>
      <c r="I5" s="428" t="s">
        <v>314</v>
      </c>
      <c r="J5" s="428"/>
      <c r="K5" s="337" t="s">
        <v>379</v>
      </c>
      <c r="L5" s="337"/>
      <c r="M5" s="337" t="s">
        <v>380</v>
      </c>
      <c r="N5" s="337"/>
      <c r="O5" s="337" t="s">
        <v>379</v>
      </c>
      <c r="P5" s="337"/>
      <c r="Q5" s="6"/>
    </row>
    <row r="6" spans="1:23" ht="19.5" customHeight="1" x14ac:dyDescent="0.2">
      <c r="A6" s="428"/>
      <c r="B6" s="337"/>
      <c r="C6" s="337"/>
      <c r="D6" s="337"/>
      <c r="E6" s="13">
        <v>2019</v>
      </c>
      <c r="F6" s="13">
        <v>2020</v>
      </c>
      <c r="G6" s="13">
        <v>2019</v>
      </c>
      <c r="H6" s="13">
        <v>2020</v>
      </c>
      <c r="I6" s="13">
        <v>2019</v>
      </c>
      <c r="J6" s="13">
        <v>2020</v>
      </c>
      <c r="K6" s="13">
        <v>2019</v>
      </c>
      <c r="L6" s="13">
        <v>2020</v>
      </c>
      <c r="M6" s="13">
        <v>2019</v>
      </c>
      <c r="N6" s="13">
        <v>2020</v>
      </c>
      <c r="O6" s="13">
        <v>2019</v>
      </c>
      <c r="P6" s="13">
        <v>2020</v>
      </c>
      <c r="Q6" s="6"/>
    </row>
    <row r="7" spans="1:23" ht="12.95" customHeight="1" x14ac:dyDescent="0.2">
      <c r="A7" s="79" t="s">
        <v>28</v>
      </c>
      <c r="B7" s="79" t="s">
        <v>30</v>
      </c>
      <c r="C7" s="79">
        <v>1</v>
      </c>
      <c r="D7" s="79">
        <v>2</v>
      </c>
      <c r="E7" s="79">
        <v>3</v>
      </c>
      <c r="F7" s="79">
        <v>4</v>
      </c>
      <c r="G7" s="79">
        <v>5</v>
      </c>
      <c r="H7" s="79">
        <v>6</v>
      </c>
      <c r="I7" s="79">
        <v>7</v>
      </c>
      <c r="J7" s="79">
        <v>8</v>
      </c>
      <c r="K7" s="79">
        <v>9</v>
      </c>
      <c r="L7" s="79">
        <v>10</v>
      </c>
      <c r="M7" s="79">
        <v>11</v>
      </c>
      <c r="N7" s="79">
        <v>12</v>
      </c>
      <c r="O7" s="79">
        <v>13</v>
      </c>
      <c r="P7" s="79">
        <v>14</v>
      </c>
      <c r="Q7" s="6"/>
    </row>
    <row r="8" spans="1:23" ht="12.95" customHeight="1" x14ac:dyDescent="0.2">
      <c r="A8" s="14">
        <v>1</v>
      </c>
      <c r="B8" s="108" t="s">
        <v>74</v>
      </c>
      <c r="C8" s="72"/>
      <c r="D8" s="72"/>
      <c r="E8" s="72"/>
      <c r="F8" s="72"/>
      <c r="G8" s="26"/>
      <c r="H8" s="26"/>
      <c r="I8" s="72"/>
      <c r="J8" s="72"/>
      <c r="K8" s="26"/>
      <c r="L8" s="26"/>
      <c r="M8" s="72"/>
      <c r="N8" s="72"/>
      <c r="O8" s="26"/>
      <c r="P8" s="26"/>
      <c r="Q8" s="143"/>
      <c r="R8" s="104"/>
      <c r="S8" s="104"/>
      <c r="T8" s="104"/>
      <c r="U8" s="115"/>
      <c r="V8" s="115"/>
      <c r="W8" s="115"/>
    </row>
    <row r="9" spans="1:23" ht="12.95" customHeight="1" x14ac:dyDescent="0.2">
      <c r="A9" s="14">
        <v>2</v>
      </c>
      <c r="B9" s="108" t="s">
        <v>275</v>
      </c>
      <c r="C9" s="72">
        <v>6300</v>
      </c>
      <c r="D9" s="72">
        <v>5012</v>
      </c>
      <c r="E9" s="72">
        <v>326</v>
      </c>
      <c r="F9" s="72">
        <v>286</v>
      </c>
      <c r="G9" s="26">
        <f t="shared" ref="G9:G33" si="0">IF(C9=0,0,E9/C9*100)</f>
        <v>5.1746031746031749</v>
      </c>
      <c r="H9" s="26">
        <f t="shared" ref="H9:H33" si="1">IF(D9=0,0,F9/D9*100)</f>
        <v>5.7063048683160416</v>
      </c>
      <c r="I9" s="72">
        <v>8</v>
      </c>
      <c r="J9" s="72">
        <v>7</v>
      </c>
      <c r="K9" s="26">
        <f t="shared" ref="K9:K33" si="2">IF(C9=0,0,I9/C9*100)</f>
        <v>0.12698412698412698</v>
      </c>
      <c r="L9" s="26">
        <f t="shared" ref="L9:L33" si="3">IF(D9=0,0,J9/D9*100)</f>
        <v>0.13966480446927373</v>
      </c>
      <c r="M9" s="72">
        <f t="shared" ref="M9:M33" si="4">E9+I9</f>
        <v>334</v>
      </c>
      <c r="N9" s="72">
        <f t="shared" ref="N9:N33" si="5">F9+J9</f>
        <v>293</v>
      </c>
      <c r="O9" s="26">
        <f t="shared" ref="O9:O33" si="6">IF(C9=0,IF(M9=0,0,100),V9)</f>
        <v>5.3015873015873014</v>
      </c>
      <c r="P9" s="26">
        <f t="shared" ref="P9:P33" si="7">IF(D9=0,IF(N9=0,0,100),S9)</f>
        <v>5.8459696727853157</v>
      </c>
      <c r="Q9" s="143">
        <f t="shared" ref="Q9:Q35" si="8">IF(D9=0,0,SUM(F9*100/D9))</f>
        <v>5.7063048683160416</v>
      </c>
      <c r="R9" s="104">
        <f t="shared" ref="R9:R33" si="9">IF(D9=0,0,SUM(J9*100/D9))</f>
        <v>0.13966480446927373</v>
      </c>
      <c r="S9" s="104">
        <f t="shared" ref="S9:S35" si="10">IF(D9=0,0,SUM(N9*100/D9))</f>
        <v>5.8459696727853157</v>
      </c>
      <c r="T9" s="104">
        <f t="shared" ref="T9:T35" si="11">IF(C9=0,0,SUM(E9*100/C9))</f>
        <v>5.1746031746031749</v>
      </c>
      <c r="U9" s="115">
        <f t="shared" ref="U9:U35" si="12">IF(C9=0,0,SUM(I9*100/C9))</f>
        <v>0.12698412698412698</v>
      </c>
      <c r="V9" s="115">
        <f t="shared" ref="V9:V35" si="13">IF(C9=0,0,SUM(M9*100/C9))</f>
        <v>5.3015873015873014</v>
      </c>
      <c r="W9" s="115"/>
    </row>
    <row r="10" spans="1:23" ht="12.95" customHeight="1" x14ac:dyDescent="0.2">
      <c r="A10" s="14">
        <v>3</v>
      </c>
      <c r="B10" s="108" t="s">
        <v>276</v>
      </c>
      <c r="C10" s="72">
        <v>2324</v>
      </c>
      <c r="D10" s="72">
        <v>2102</v>
      </c>
      <c r="E10" s="72">
        <v>118</v>
      </c>
      <c r="F10" s="72">
        <v>109</v>
      </c>
      <c r="G10" s="26">
        <f t="shared" si="0"/>
        <v>5.0774526678141134</v>
      </c>
      <c r="H10" s="26">
        <f t="shared" si="1"/>
        <v>5.1855375832540433</v>
      </c>
      <c r="I10" s="72">
        <v>4</v>
      </c>
      <c r="J10" s="72">
        <v>5</v>
      </c>
      <c r="K10" s="26">
        <f t="shared" si="2"/>
        <v>0.17211703958691912</v>
      </c>
      <c r="L10" s="26">
        <f t="shared" si="3"/>
        <v>0.23786869647954328</v>
      </c>
      <c r="M10" s="72">
        <f t="shared" si="4"/>
        <v>122</v>
      </c>
      <c r="N10" s="72">
        <f t="shared" si="5"/>
        <v>114</v>
      </c>
      <c r="O10" s="26">
        <f t="shared" si="6"/>
        <v>5.249569707401033</v>
      </c>
      <c r="P10" s="26">
        <f t="shared" si="7"/>
        <v>5.4234062797335874</v>
      </c>
      <c r="Q10" s="143">
        <f t="shared" si="8"/>
        <v>5.1855375832540433</v>
      </c>
      <c r="R10" s="104">
        <f t="shared" si="9"/>
        <v>0.23786869647954328</v>
      </c>
      <c r="S10" s="104">
        <f t="shared" si="10"/>
        <v>5.4234062797335874</v>
      </c>
      <c r="T10" s="104">
        <f t="shared" si="11"/>
        <v>5.0774526678141134</v>
      </c>
      <c r="U10" s="115">
        <f t="shared" si="12"/>
        <v>0.1721170395869191</v>
      </c>
      <c r="V10" s="115">
        <f t="shared" si="13"/>
        <v>5.249569707401033</v>
      </c>
      <c r="W10" s="115"/>
    </row>
    <row r="11" spans="1:23" ht="12.95" customHeight="1" x14ac:dyDescent="0.2">
      <c r="A11" s="14">
        <v>4</v>
      </c>
      <c r="B11" s="108" t="s">
        <v>277</v>
      </c>
      <c r="C11" s="72">
        <v>14246</v>
      </c>
      <c r="D11" s="72">
        <v>12915</v>
      </c>
      <c r="E11" s="72">
        <v>971</v>
      </c>
      <c r="F11" s="72">
        <v>905</v>
      </c>
      <c r="G11" s="26">
        <f t="shared" si="0"/>
        <v>6.815948336375123</v>
      </c>
      <c r="H11" s="26">
        <f t="shared" si="1"/>
        <v>7.0073557878435926</v>
      </c>
      <c r="I11" s="72">
        <v>20</v>
      </c>
      <c r="J11" s="72">
        <v>11</v>
      </c>
      <c r="K11" s="26">
        <f t="shared" si="2"/>
        <v>0.14039028499227854</v>
      </c>
      <c r="L11" s="26">
        <f t="shared" si="3"/>
        <v>8.5172280294231517E-2</v>
      </c>
      <c r="M11" s="72">
        <f t="shared" si="4"/>
        <v>991</v>
      </c>
      <c r="N11" s="72">
        <f t="shared" si="5"/>
        <v>916</v>
      </c>
      <c r="O11" s="26">
        <f t="shared" si="6"/>
        <v>6.9563386213674017</v>
      </c>
      <c r="P11" s="26">
        <f t="shared" si="7"/>
        <v>7.092528068137824</v>
      </c>
      <c r="Q11" s="143">
        <f t="shared" si="8"/>
        <v>7.0073557878435926</v>
      </c>
      <c r="R11" s="104">
        <f t="shared" si="9"/>
        <v>8.5172280294231517E-2</v>
      </c>
      <c r="S11" s="104">
        <f t="shared" si="10"/>
        <v>7.092528068137824</v>
      </c>
      <c r="T11" s="104">
        <f t="shared" si="11"/>
        <v>6.815948336375123</v>
      </c>
      <c r="U11" s="115">
        <f t="shared" si="12"/>
        <v>0.14039028499227854</v>
      </c>
      <c r="V11" s="115">
        <f t="shared" si="13"/>
        <v>6.9563386213674017</v>
      </c>
      <c r="W11" s="115"/>
    </row>
    <row r="12" spans="1:23" ht="12.95" customHeight="1" x14ac:dyDescent="0.2">
      <c r="A12" s="14">
        <v>5</v>
      </c>
      <c r="B12" s="108" t="s">
        <v>278</v>
      </c>
      <c r="C12" s="72">
        <v>8530</v>
      </c>
      <c r="D12" s="72">
        <v>7180</v>
      </c>
      <c r="E12" s="72">
        <v>378</v>
      </c>
      <c r="F12" s="72">
        <v>293</v>
      </c>
      <c r="G12" s="26">
        <f t="shared" si="0"/>
        <v>4.4314185228604925</v>
      </c>
      <c r="H12" s="26">
        <f t="shared" si="1"/>
        <v>4.0807799442896933</v>
      </c>
      <c r="I12" s="72">
        <v>7</v>
      </c>
      <c r="J12" s="72">
        <v>5</v>
      </c>
      <c r="K12" s="26">
        <f t="shared" si="2"/>
        <v>8.2063305978898007E-2</v>
      </c>
      <c r="L12" s="26">
        <f t="shared" si="3"/>
        <v>6.9637883008356549E-2</v>
      </c>
      <c r="M12" s="72">
        <f t="shared" si="4"/>
        <v>385</v>
      </c>
      <c r="N12" s="72">
        <f t="shared" si="5"/>
        <v>298</v>
      </c>
      <c r="O12" s="26">
        <f t="shared" si="6"/>
        <v>4.5134818288393905</v>
      </c>
      <c r="P12" s="26">
        <f t="shared" si="7"/>
        <v>4.1504178272980505</v>
      </c>
      <c r="Q12" s="143">
        <f t="shared" si="8"/>
        <v>4.0807799442896933</v>
      </c>
      <c r="R12" s="104">
        <f t="shared" si="9"/>
        <v>6.9637883008356549E-2</v>
      </c>
      <c r="S12" s="104">
        <f t="shared" si="10"/>
        <v>4.1504178272980505</v>
      </c>
      <c r="T12" s="104">
        <f t="shared" si="11"/>
        <v>4.4314185228604925</v>
      </c>
      <c r="U12" s="115">
        <f t="shared" si="12"/>
        <v>8.2063305978898007E-2</v>
      </c>
      <c r="V12" s="115">
        <f t="shared" si="13"/>
        <v>4.5134818288393905</v>
      </c>
      <c r="W12" s="115"/>
    </row>
    <row r="13" spans="1:23" ht="12.95" customHeight="1" x14ac:dyDescent="0.2">
      <c r="A13" s="14">
        <v>6</v>
      </c>
      <c r="B13" s="108" t="s">
        <v>279</v>
      </c>
      <c r="C13" s="72">
        <v>4965</v>
      </c>
      <c r="D13" s="72">
        <v>4445</v>
      </c>
      <c r="E13" s="72">
        <v>354</v>
      </c>
      <c r="F13" s="72">
        <v>247</v>
      </c>
      <c r="G13" s="26">
        <f t="shared" si="0"/>
        <v>7.1299093655589116</v>
      </c>
      <c r="H13" s="26">
        <f t="shared" si="1"/>
        <v>5.5568053993250839</v>
      </c>
      <c r="I13" s="72">
        <v>6</v>
      </c>
      <c r="J13" s="72">
        <v>7</v>
      </c>
      <c r="K13" s="26">
        <f t="shared" si="2"/>
        <v>0.12084592145015105</v>
      </c>
      <c r="L13" s="26">
        <f t="shared" si="3"/>
        <v>0.15748031496062992</v>
      </c>
      <c r="M13" s="72">
        <f t="shared" si="4"/>
        <v>360</v>
      </c>
      <c r="N13" s="72">
        <f t="shared" si="5"/>
        <v>254</v>
      </c>
      <c r="O13" s="26">
        <f t="shared" si="6"/>
        <v>7.2507552870090635</v>
      </c>
      <c r="P13" s="26">
        <f t="shared" si="7"/>
        <v>5.7142857142857144</v>
      </c>
      <c r="Q13" s="143">
        <f t="shared" si="8"/>
        <v>5.5568053993250848</v>
      </c>
      <c r="R13" s="104">
        <f t="shared" si="9"/>
        <v>0.15748031496062992</v>
      </c>
      <c r="S13" s="104">
        <f t="shared" si="10"/>
        <v>5.7142857142857144</v>
      </c>
      <c r="T13" s="104">
        <f t="shared" si="11"/>
        <v>7.1299093655589125</v>
      </c>
      <c r="U13" s="115">
        <f t="shared" si="12"/>
        <v>0.12084592145015106</v>
      </c>
      <c r="V13" s="115">
        <f t="shared" si="13"/>
        <v>7.2507552870090635</v>
      </c>
      <c r="W13" s="115"/>
    </row>
    <row r="14" spans="1:23" ht="12.95" customHeight="1" x14ac:dyDescent="0.2">
      <c r="A14" s="14">
        <v>7</v>
      </c>
      <c r="B14" s="108" t="s">
        <v>280</v>
      </c>
      <c r="C14" s="72">
        <v>3417</v>
      </c>
      <c r="D14" s="72">
        <v>2930</v>
      </c>
      <c r="E14" s="72">
        <v>262</v>
      </c>
      <c r="F14" s="72">
        <v>218</v>
      </c>
      <c r="G14" s="26">
        <f t="shared" si="0"/>
        <v>7.6675446297922152</v>
      </c>
      <c r="H14" s="26">
        <f t="shared" si="1"/>
        <v>7.4402730375426618</v>
      </c>
      <c r="I14" s="72">
        <v>10</v>
      </c>
      <c r="J14" s="72">
        <v>10</v>
      </c>
      <c r="K14" s="26">
        <f t="shared" si="2"/>
        <v>0.29265437518290899</v>
      </c>
      <c r="L14" s="26">
        <f t="shared" si="3"/>
        <v>0.34129692832764508</v>
      </c>
      <c r="M14" s="72">
        <f t="shared" si="4"/>
        <v>272</v>
      </c>
      <c r="N14" s="72">
        <f t="shared" si="5"/>
        <v>228</v>
      </c>
      <c r="O14" s="26">
        <f t="shared" si="6"/>
        <v>7.9601990049751246</v>
      </c>
      <c r="P14" s="26">
        <f t="shared" si="7"/>
        <v>7.7815699658703075</v>
      </c>
      <c r="Q14" s="143">
        <f t="shared" si="8"/>
        <v>7.4402730375426618</v>
      </c>
      <c r="R14" s="104">
        <f t="shared" si="9"/>
        <v>0.34129692832764508</v>
      </c>
      <c r="S14" s="104">
        <f t="shared" si="10"/>
        <v>7.7815699658703075</v>
      </c>
      <c r="T14" s="104">
        <f t="shared" si="11"/>
        <v>7.6675446297922152</v>
      </c>
      <c r="U14" s="115">
        <f t="shared" si="12"/>
        <v>0.29265437518290899</v>
      </c>
      <c r="V14" s="115">
        <f t="shared" si="13"/>
        <v>7.9601990049751246</v>
      </c>
      <c r="W14" s="115"/>
    </row>
    <row r="15" spans="1:23" ht="12.95" customHeight="1" x14ac:dyDescent="0.2">
      <c r="A15" s="14">
        <v>8</v>
      </c>
      <c r="B15" s="108" t="s">
        <v>281</v>
      </c>
      <c r="C15" s="72">
        <v>7662</v>
      </c>
      <c r="D15" s="72">
        <v>6709</v>
      </c>
      <c r="E15" s="72">
        <v>445</v>
      </c>
      <c r="F15" s="72">
        <v>427</v>
      </c>
      <c r="G15" s="26">
        <f t="shared" si="0"/>
        <v>5.8078830592534585</v>
      </c>
      <c r="H15" s="26">
        <f t="shared" si="1"/>
        <v>6.3645848859740646</v>
      </c>
      <c r="I15" s="72">
        <v>8</v>
      </c>
      <c r="J15" s="72">
        <v>13</v>
      </c>
      <c r="K15" s="26">
        <f t="shared" si="2"/>
        <v>0.10441138084051162</v>
      </c>
      <c r="L15" s="26">
        <f t="shared" si="3"/>
        <v>0.1937695632732151</v>
      </c>
      <c r="M15" s="72">
        <f t="shared" si="4"/>
        <v>453</v>
      </c>
      <c r="N15" s="72">
        <f t="shared" si="5"/>
        <v>440</v>
      </c>
      <c r="O15" s="26">
        <f t="shared" si="6"/>
        <v>5.9122944400939703</v>
      </c>
      <c r="P15" s="26">
        <f t="shared" si="7"/>
        <v>6.5583544492472798</v>
      </c>
      <c r="Q15" s="143">
        <f t="shared" si="8"/>
        <v>6.3645848859740646</v>
      </c>
      <c r="R15" s="104">
        <f t="shared" si="9"/>
        <v>0.1937695632732151</v>
      </c>
      <c r="S15" s="104">
        <f t="shared" si="10"/>
        <v>6.5583544492472798</v>
      </c>
      <c r="T15" s="104">
        <f t="shared" si="11"/>
        <v>5.8078830592534585</v>
      </c>
      <c r="U15" s="115">
        <f t="shared" si="12"/>
        <v>0.10441138084051162</v>
      </c>
      <c r="V15" s="115">
        <f t="shared" si="13"/>
        <v>5.9122944400939703</v>
      </c>
      <c r="W15" s="115"/>
    </row>
    <row r="16" spans="1:23" ht="12.95" customHeight="1" x14ac:dyDescent="0.2">
      <c r="A16" s="14">
        <v>9</v>
      </c>
      <c r="B16" s="108" t="s">
        <v>282</v>
      </c>
      <c r="C16" s="72">
        <v>2912</v>
      </c>
      <c r="D16" s="72">
        <v>2334</v>
      </c>
      <c r="E16" s="72">
        <v>189</v>
      </c>
      <c r="F16" s="72">
        <v>149</v>
      </c>
      <c r="G16" s="26">
        <f t="shared" si="0"/>
        <v>6.4903846153846159</v>
      </c>
      <c r="H16" s="26">
        <f t="shared" si="1"/>
        <v>6.3838903170522707</v>
      </c>
      <c r="I16" s="72">
        <v>11</v>
      </c>
      <c r="J16" s="72">
        <v>6</v>
      </c>
      <c r="K16" s="26">
        <f t="shared" si="2"/>
        <v>0.37774725274725274</v>
      </c>
      <c r="L16" s="26">
        <f t="shared" si="3"/>
        <v>0.25706940874035988</v>
      </c>
      <c r="M16" s="72">
        <f t="shared" si="4"/>
        <v>200</v>
      </c>
      <c r="N16" s="72">
        <f t="shared" si="5"/>
        <v>155</v>
      </c>
      <c r="O16" s="26">
        <f t="shared" si="6"/>
        <v>6.8681318681318677</v>
      </c>
      <c r="P16" s="26">
        <f t="shared" si="7"/>
        <v>6.6409597257926309</v>
      </c>
      <c r="Q16" s="143">
        <f t="shared" si="8"/>
        <v>6.3838903170522707</v>
      </c>
      <c r="R16" s="104">
        <f t="shared" si="9"/>
        <v>0.25706940874035988</v>
      </c>
      <c r="S16" s="104">
        <f t="shared" si="10"/>
        <v>6.6409597257926309</v>
      </c>
      <c r="T16" s="104">
        <f t="shared" si="11"/>
        <v>6.490384615384615</v>
      </c>
      <c r="U16" s="115">
        <f t="shared" si="12"/>
        <v>0.37774725274725274</v>
      </c>
      <c r="V16" s="115">
        <f t="shared" si="13"/>
        <v>6.8681318681318677</v>
      </c>
      <c r="W16" s="115"/>
    </row>
    <row r="17" spans="1:23" ht="12.95" customHeight="1" x14ac:dyDescent="0.2">
      <c r="A17" s="14">
        <v>10</v>
      </c>
      <c r="B17" s="108" t="s">
        <v>283</v>
      </c>
      <c r="C17" s="72">
        <v>8326</v>
      </c>
      <c r="D17" s="72">
        <v>7688</v>
      </c>
      <c r="E17" s="72">
        <v>651</v>
      </c>
      <c r="F17" s="72">
        <v>531</v>
      </c>
      <c r="G17" s="26">
        <f t="shared" si="0"/>
        <v>7.8188806149411487</v>
      </c>
      <c r="H17" s="26">
        <f t="shared" si="1"/>
        <v>6.9068678459937569</v>
      </c>
      <c r="I17" s="72">
        <v>18</v>
      </c>
      <c r="J17" s="72">
        <v>28</v>
      </c>
      <c r="K17" s="26">
        <f t="shared" si="2"/>
        <v>0.21619024741772758</v>
      </c>
      <c r="L17" s="26">
        <f t="shared" si="3"/>
        <v>0.36420395421436003</v>
      </c>
      <c r="M17" s="72">
        <f t="shared" si="4"/>
        <v>669</v>
      </c>
      <c r="N17" s="72">
        <f t="shared" si="5"/>
        <v>559</v>
      </c>
      <c r="O17" s="26">
        <f t="shared" si="6"/>
        <v>8.0350708623588751</v>
      </c>
      <c r="P17" s="26">
        <f t="shared" si="7"/>
        <v>7.2710718002081167</v>
      </c>
      <c r="Q17" s="143">
        <f t="shared" si="8"/>
        <v>6.9068678459937569</v>
      </c>
      <c r="R17" s="104">
        <f t="shared" si="9"/>
        <v>0.36420395421436003</v>
      </c>
      <c r="S17" s="104">
        <f t="shared" si="10"/>
        <v>7.2710718002081167</v>
      </c>
      <c r="T17" s="104">
        <f t="shared" si="11"/>
        <v>7.8188806149411478</v>
      </c>
      <c r="U17" s="115">
        <f t="shared" si="12"/>
        <v>0.2161902474177276</v>
      </c>
      <c r="V17" s="115">
        <f t="shared" si="13"/>
        <v>8.0350708623588751</v>
      </c>
      <c r="W17" s="115"/>
    </row>
    <row r="18" spans="1:23" ht="12.95" customHeight="1" x14ac:dyDescent="0.2">
      <c r="A18" s="14">
        <v>11</v>
      </c>
      <c r="B18" s="108" t="s">
        <v>284</v>
      </c>
      <c r="C18" s="72">
        <v>3347</v>
      </c>
      <c r="D18" s="72">
        <v>3212</v>
      </c>
      <c r="E18" s="72">
        <v>151</v>
      </c>
      <c r="F18" s="72">
        <v>125</v>
      </c>
      <c r="G18" s="26">
        <f t="shared" si="0"/>
        <v>4.5115028383627127</v>
      </c>
      <c r="H18" s="26">
        <f t="shared" si="1"/>
        <v>3.8916562889165633</v>
      </c>
      <c r="I18" s="72">
        <v>4</v>
      </c>
      <c r="J18" s="72">
        <v>5</v>
      </c>
      <c r="K18" s="26">
        <f t="shared" si="2"/>
        <v>0.11951000896325066</v>
      </c>
      <c r="L18" s="26">
        <f t="shared" si="3"/>
        <v>0.1556662515566625</v>
      </c>
      <c r="M18" s="72">
        <f t="shared" si="4"/>
        <v>155</v>
      </c>
      <c r="N18" s="72">
        <f t="shared" si="5"/>
        <v>130</v>
      </c>
      <c r="O18" s="26">
        <f t="shared" si="6"/>
        <v>4.6310128473259633</v>
      </c>
      <c r="P18" s="26">
        <f t="shared" si="7"/>
        <v>4.0473225404732256</v>
      </c>
      <c r="Q18" s="143">
        <f t="shared" si="8"/>
        <v>3.8916562889165629</v>
      </c>
      <c r="R18" s="104">
        <f t="shared" si="9"/>
        <v>0.15566625155666253</v>
      </c>
      <c r="S18" s="104">
        <f t="shared" si="10"/>
        <v>4.0473225404732256</v>
      </c>
      <c r="T18" s="104">
        <f t="shared" si="11"/>
        <v>4.5115028383627127</v>
      </c>
      <c r="U18" s="115">
        <f t="shared" si="12"/>
        <v>0.11951000896325067</v>
      </c>
      <c r="V18" s="115">
        <f t="shared" si="13"/>
        <v>4.6310128473259633</v>
      </c>
      <c r="W18" s="115"/>
    </row>
    <row r="19" spans="1:23" ht="12.95" customHeight="1" x14ac:dyDescent="0.2">
      <c r="A19" s="14">
        <v>12</v>
      </c>
      <c r="B19" s="108" t="s">
        <v>285</v>
      </c>
      <c r="C19" s="72">
        <v>3104</v>
      </c>
      <c r="D19" s="72">
        <v>2409</v>
      </c>
      <c r="E19" s="72">
        <v>204</v>
      </c>
      <c r="F19" s="72">
        <v>151</v>
      </c>
      <c r="G19" s="26">
        <f t="shared" si="0"/>
        <v>6.5721649484536089</v>
      </c>
      <c r="H19" s="26">
        <f t="shared" si="1"/>
        <v>6.2681610626816111</v>
      </c>
      <c r="I19" s="72">
        <v>3</v>
      </c>
      <c r="J19" s="72">
        <v>8</v>
      </c>
      <c r="K19" s="26">
        <f t="shared" si="2"/>
        <v>9.6649484536082478E-2</v>
      </c>
      <c r="L19" s="26">
        <f t="shared" si="3"/>
        <v>0.33208800332088001</v>
      </c>
      <c r="M19" s="72">
        <f t="shared" si="4"/>
        <v>207</v>
      </c>
      <c r="N19" s="72">
        <f t="shared" si="5"/>
        <v>159</v>
      </c>
      <c r="O19" s="26">
        <f t="shared" si="6"/>
        <v>6.6688144329896906</v>
      </c>
      <c r="P19" s="26">
        <f t="shared" si="7"/>
        <v>6.6002490660024904</v>
      </c>
      <c r="Q19" s="143">
        <f t="shared" si="8"/>
        <v>6.2681610626816102</v>
      </c>
      <c r="R19" s="104">
        <f t="shared" si="9"/>
        <v>0.33208800332088001</v>
      </c>
      <c r="S19" s="104">
        <f t="shared" si="10"/>
        <v>6.6002490660024904</v>
      </c>
      <c r="T19" s="104">
        <f t="shared" si="11"/>
        <v>6.572164948453608</v>
      </c>
      <c r="U19" s="115">
        <f t="shared" si="12"/>
        <v>9.6649484536082478E-2</v>
      </c>
      <c r="V19" s="115">
        <f t="shared" si="13"/>
        <v>6.6688144329896906</v>
      </c>
      <c r="W19" s="115"/>
    </row>
    <row r="20" spans="1:23" ht="12.95" customHeight="1" x14ac:dyDescent="0.2">
      <c r="A20" s="14">
        <v>13</v>
      </c>
      <c r="B20" s="108" t="s">
        <v>286</v>
      </c>
      <c r="C20" s="72">
        <v>6880</v>
      </c>
      <c r="D20" s="72">
        <v>6248</v>
      </c>
      <c r="E20" s="72">
        <v>451</v>
      </c>
      <c r="F20" s="72">
        <v>444</v>
      </c>
      <c r="G20" s="26">
        <f t="shared" si="0"/>
        <v>6.5552325581395348</v>
      </c>
      <c r="H20" s="26">
        <f t="shared" si="1"/>
        <v>7.1062740076824591</v>
      </c>
      <c r="I20" s="72">
        <v>16</v>
      </c>
      <c r="J20" s="72">
        <v>17</v>
      </c>
      <c r="K20" s="26">
        <f t="shared" si="2"/>
        <v>0.23255813953488372</v>
      </c>
      <c r="L20" s="26">
        <f t="shared" si="3"/>
        <v>0.27208706786171577</v>
      </c>
      <c r="M20" s="72">
        <f t="shared" si="4"/>
        <v>467</v>
      </c>
      <c r="N20" s="72">
        <f t="shared" si="5"/>
        <v>461</v>
      </c>
      <c r="O20" s="26">
        <f t="shared" si="6"/>
        <v>6.7877906976744189</v>
      </c>
      <c r="P20" s="26">
        <f t="shared" si="7"/>
        <v>7.3783610755441744</v>
      </c>
      <c r="Q20" s="143">
        <f t="shared" si="8"/>
        <v>7.1062740076824582</v>
      </c>
      <c r="R20" s="104">
        <f t="shared" si="9"/>
        <v>0.27208706786171577</v>
      </c>
      <c r="S20" s="104">
        <f t="shared" si="10"/>
        <v>7.3783610755441744</v>
      </c>
      <c r="T20" s="104">
        <f t="shared" si="11"/>
        <v>6.5552325581395348</v>
      </c>
      <c r="U20" s="115">
        <f t="shared" si="12"/>
        <v>0.23255813953488372</v>
      </c>
      <c r="V20" s="115">
        <f t="shared" si="13"/>
        <v>6.7877906976744189</v>
      </c>
      <c r="W20" s="115"/>
    </row>
    <row r="21" spans="1:23" ht="12.95" customHeight="1" x14ac:dyDescent="0.2">
      <c r="A21" s="14">
        <v>14</v>
      </c>
      <c r="B21" s="108" t="s">
        <v>287</v>
      </c>
      <c r="C21" s="72">
        <v>4356</v>
      </c>
      <c r="D21" s="72">
        <v>3870</v>
      </c>
      <c r="E21" s="72">
        <v>318</v>
      </c>
      <c r="F21" s="72">
        <v>281</v>
      </c>
      <c r="G21" s="26">
        <f t="shared" si="0"/>
        <v>7.3002754820936637</v>
      </c>
      <c r="H21" s="26">
        <f t="shared" si="1"/>
        <v>7.2609819121447021</v>
      </c>
      <c r="I21" s="72">
        <v>22</v>
      </c>
      <c r="J21" s="72">
        <v>20</v>
      </c>
      <c r="K21" s="26">
        <f t="shared" si="2"/>
        <v>0.50505050505050508</v>
      </c>
      <c r="L21" s="26">
        <f t="shared" si="3"/>
        <v>0.516795865633075</v>
      </c>
      <c r="M21" s="72">
        <f t="shared" si="4"/>
        <v>340</v>
      </c>
      <c r="N21" s="72">
        <f t="shared" si="5"/>
        <v>301</v>
      </c>
      <c r="O21" s="26">
        <f t="shared" si="6"/>
        <v>7.8053259871441689</v>
      </c>
      <c r="P21" s="26">
        <f t="shared" si="7"/>
        <v>7.7777777777777777</v>
      </c>
      <c r="Q21" s="143">
        <f t="shared" si="8"/>
        <v>7.260981912144703</v>
      </c>
      <c r="R21" s="104">
        <f t="shared" si="9"/>
        <v>0.51679586563307489</v>
      </c>
      <c r="S21" s="104">
        <f t="shared" si="10"/>
        <v>7.7777777777777777</v>
      </c>
      <c r="T21" s="104">
        <f t="shared" si="11"/>
        <v>7.3002754820936637</v>
      </c>
      <c r="U21" s="115">
        <f t="shared" si="12"/>
        <v>0.50505050505050508</v>
      </c>
      <c r="V21" s="115">
        <f t="shared" si="13"/>
        <v>7.8053259871441689</v>
      </c>
      <c r="W21" s="115"/>
    </row>
    <row r="22" spans="1:23" ht="12.95" customHeight="1" x14ac:dyDescent="0.2">
      <c r="A22" s="14">
        <v>15</v>
      </c>
      <c r="B22" s="108" t="s">
        <v>288</v>
      </c>
      <c r="C22" s="72">
        <v>11522</v>
      </c>
      <c r="D22" s="72">
        <v>8910</v>
      </c>
      <c r="E22" s="72">
        <v>763</v>
      </c>
      <c r="F22" s="72">
        <v>829</v>
      </c>
      <c r="G22" s="26">
        <f t="shared" si="0"/>
        <v>6.6221142162818953</v>
      </c>
      <c r="H22" s="26">
        <f t="shared" si="1"/>
        <v>9.3041526374859718</v>
      </c>
      <c r="I22" s="72">
        <v>34</v>
      </c>
      <c r="J22" s="72">
        <v>55</v>
      </c>
      <c r="K22" s="26">
        <f t="shared" si="2"/>
        <v>0.29508765839264017</v>
      </c>
      <c r="L22" s="26">
        <f t="shared" si="3"/>
        <v>0.61728395061728392</v>
      </c>
      <c r="M22" s="72">
        <f t="shared" si="4"/>
        <v>797</v>
      </c>
      <c r="N22" s="72">
        <f t="shared" si="5"/>
        <v>884</v>
      </c>
      <c r="O22" s="26">
        <f t="shared" si="6"/>
        <v>6.9172018746745358</v>
      </c>
      <c r="P22" s="26">
        <f t="shared" si="7"/>
        <v>9.9214365881032549</v>
      </c>
      <c r="Q22" s="143">
        <f t="shared" si="8"/>
        <v>9.30415263748597</v>
      </c>
      <c r="R22" s="104">
        <f t="shared" si="9"/>
        <v>0.61728395061728392</v>
      </c>
      <c r="S22" s="104">
        <f t="shared" si="10"/>
        <v>9.9214365881032549</v>
      </c>
      <c r="T22" s="104">
        <f t="shared" si="11"/>
        <v>6.6221142162818953</v>
      </c>
      <c r="U22" s="115">
        <f t="shared" si="12"/>
        <v>0.29508765839264017</v>
      </c>
      <c r="V22" s="115">
        <f t="shared" si="13"/>
        <v>6.9172018746745358</v>
      </c>
      <c r="W22" s="115"/>
    </row>
    <row r="23" spans="1:23" ht="12.95" customHeight="1" x14ac:dyDescent="0.2">
      <c r="A23" s="14">
        <v>16</v>
      </c>
      <c r="B23" s="108" t="s">
        <v>289</v>
      </c>
      <c r="C23" s="72">
        <v>5590</v>
      </c>
      <c r="D23" s="72">
        <v>5195</v>
      </c>
      <c r="E23" s="72">
        <v>375</v>
      </c>
      <c r="F23" s="72">
        <v>330</v>
      </c>
      <c r="G23" s="26">
        <f t="shared" si="0"/>
        <v>6.7084078711985686</v>
      </c>
      <c r="H23" s="26">
        <f t="shared" si="1"/>
        <v>6.3522617901828689</v>
      </c>
      <c r="I23" s="72">
        <v>8</v>
      </c>
      <c r="J23" s="72">
        <v>9</v>
      </c>
      <c r="K23" s="26">
        <f t="shared" si="2"/>
        <v>0.14311270125223613</v>
      </c>
      <c r="L23" s="26">
        <f t="shared" si="3"/>
        <v>0.17324350336862368</v>
      </c>
      <c r="M23" s="72">
        <f t="shared" si="4"/>
        <v>383</v>
      </c>
      <c r="N23" s="72">
        <f t="shared" si="5"/>
        <v>339</v>
      </c>
      <c r="O23" s="26">
        <f t="shared" si="6"/>
        <v>6.8515205724508048</v>
      </c>
      <c r="P23" s="26">
        <f t="shared" si="7"/>
        <v>6.5255052935514914</v>
      </c>
      <c r="Q23" s="143">
        <f t="shared" si="8"/>
        <v>6.352261790182868</v>
      </c>
      <c r="R23" s="104">
        <f t="shared" si="9"/>
        <v>0.17324350336862368</v>
      </c>
      <c r="S23" s="104">
        <f t="shared" si="10"/>
        <v>6.5255052935514914</v>
      </c>
      <c r="T23" s="104">
        <f t="shared" si="11"/>
        <v>6.7084078711985686</v>
      </c>
      <c r="U23" s="115">
        <f t="shared" si="12"/>
        <v>0.14311270125223613</v>
      </c>
      <c r="V23" s="115">
        <f t="shared" si="13"/>
        <v>6.8515205724508048</v>
      </c>
      <c r="W23" s="115"/>
    </row>
    <row r="24" spans="1:23" ht="12.95" customHeight="1" x14ac:dyDescent="0.2">
      <c r="A24" s="14">
        <v>17</v>
      </c>
      <c r="B24" s="108" t="s">
        <v>290</v>
      </c>
      <c r="C24" s="72">
        <v>3146</v>
      </c>
      <c r="D24" s="72">
        <v>2775</v>
      </c>
      <c r="E24" s="72">
        <v>168</v>
      </c>
      <c r="F24" s="72">
        <v>127</v>
      </c>
      <c r="G24" s="26">
        <f t="shared" si="0"/>
        <v>5.3401144310235216</v>
      </c>
      <c r="H24" s="26">
        <f t="shared" si="1"/>
        <v>4.576576576576576</v>
      </c>
      <c r="I24" s="72">
        <v>3</v>
      </c>
      <c r="J24" s="72">
        <v>3</v>
      </c>
      <c r="K24" s="26">
        <f t="shared" si="2"/>
        <v>9.5359186268277177E-2</v>
      </c>
      <c r="L24" s="26">
        <f t="shared" si="3"/>
        <v>0.10810810810810811</v>
      </c>
      <c r="M24" s="72">
        <f t="shared" si="4"/>
        <v>171</v>
      </c>
      <c r="N24" s="72">
        <f t="shared" si="5"/>
        <v>130</v>
      </c>
      <c r="O24" s="26">
        <f t="shared" si="6"/>
        <v>5.435473617291799</v>
      </c>
      <c r="P24" s="26">
        <f t="shared" si="7"/>
        <v>4.6846846846846848</v>
      </c>
      <c r="Q24" s="143">
        <f t="shared" si="8"/>
        <v>4.5765765765765769</v>
      </c>
      <c r="R24" s="104">
        <f t="shared" si="9"/>
        <v>0.10810810810810811</v>
      </c>
      <c r="S24" s="104">
        <f t="shared" si="10"/>
        <v>4.6846846846846848</v>
      </c>
      <c r="T24" s="104">
        <f t="shared" si="11"/>
        <v>5.3401144310235216</v>
      </c>
      <c r="U24" s="115">
        <f t="shared" si="12"/>
        <v>9.5359186268277177E-2</v>
      </c>
      <c r="V24" s="115">
        <f t="shared" si="13"/>
        <v>5.435473617291799</v>
      </c>
      <c r="W24" s="115"/>
    </row>
    <row r="25" spans="1:23" ht="12.95" customHeight="1" x14ac:dyDescent="0.2">
      <c r="A25" s="14">
        <v>18</v>
      </c>
      <c r="B25" s="108" t="s">
        <v>291</v>
      </c>
      <c r="C25" s="72">
        <v>3516</v>
      </c>
      <c r="D25" s="72">
        <v>2870</v>
      </c>
      <c r="E25" s="72">
        <v>307</v>
      </c>
      <c r="F25" s="72">
        <v>140</v>
      </c>
      <c r="G25" s="26">
        <f t="shared" si="0"/>
        <v>8.7315130830489203</v>
      </c>
      <c r="H25" s="26">
        <f t="shared" si="1"/>
        <v>4.8780487804878048</v>
      </c>
      <c r="I25" s="72">
        <v>6</v>
      </c>
      <c r="J25" s="72">
        <v>4</v>
      </c>
      <c r="K25" s="26">
        <f t="shared" si="2"/>
        <v>0.17064846416382254</v>
      </c>
      <c r="L25" s="26">
        <f t="shared" si="3"/>
        <v>0.13937282229965156</v>
      </c>
      <c r="M25" s="72">
        <f t="shared" si="4"/>
        <v>313</v>
      </c>
      <c r="N25" s="72">
        <f t="shared" si="5"/>
        <v>144</v>
      </c>
      <c r="O25" s="26">
        <f t="shared" si="6"/>
        <v>8.9021615472127422</v>
      </c>
      <c r="P25" s="26">
        <f t="shared" si="7"/>
        <v>5.0174216027874561</v>
      </c>
      <c r="Q25" s="143">
        <f t="shared" si="8"/>
        <v>4.8780487804878048</v>
      </c>
      <c r="R25" s="104">
        <f t="shared" si="9"/>
        <v>0.13937282229965156</v>
      </c>
      <c r="S25" s="104">
        <f t="shared" si="10"/>
        <v>5.0174216027874561</v>
      </c>
      <c r="T25" s="104">
        <f t="shared" si="11"/>
        <v>8.7315130830489185</v>
      </c>
      <c r="U25" s="115">
        <f t="shared" si="12"/>
        <v>0.17064846416382254</v>
      </c>
      <c r="V25" s="115">
        <f t="shared" si="13"/>
        <v>8.9021615472127422</v>
      </c>
      <c r="W25" s="115"/>
    </row>
    <row r="26" spans="1:23" ht="12.95" customHeight="1" x14ac:dyDescent="0.2">
      <c r="A26" s="14">
        <v>19</v>
      </c>
      <c r="B26" s="108" t="s">
        <v>292</v>
      </c>
      <c r="C26" s="72">
        <v>2648</v>
      </c>
      <c r="D26" s="72">
        <v>2192</v>
      </c>
      <c r="E26" s="72">
        <v>127</v>
      </c>
      <c r="F26" s="72">
        <v>88</v>
      </c>
      <c r="G26" s="26">
        <f t="shared" si="0"/>
        <v>4.7960725075528705</v>
      </c>
      <c r="H26" s="26">
        <f t="shared" si="1"/>
        <v>4.0145985401459852</v>
      </c>
      <c r="I26" s="72">
        <v>3</v>
      </c>
      <c r="J26" s="72">
        <v>5</v>
      </c>
      <c r="K26" s="26">
        <f t="shared" si="2"/>
        <v>0.11329305135951663</v>
      </c>
      <c r="L26" s="26">
        <f t="shared" si="3"/>
        <v>0.22810218978102187</v>
      </c>
      <c r="M26" s="72">
        <f t="shared" si="4"/>
        <v>130</v>
      </c>
      <c r="N26" s="72">
        <f t="shared" si="5"/>
        <v>93</v>
      </c>
      <c r="O26" s="26">
        <f t="shared" si="6"/>
        <v>4.9093655589123868</v>
      </c>
      <c r="P26" s="26">
        <f t="shared" si="7"/>
        <v>4.242700729927007</v>
      </c>
      <c r="Q26" s="143">
        <f t="shared" si="8"/>
        <v>4.0145985401459852</v>
      </c>
      <c r="R26" s="104">
        <f t="shared" si="9"/>
        <v>0.2281021897810219</v>
      </c>
      <c r="S26" s="104">
        <f t="shared" si="10"/>
        <v>4.242700729927007</v>
      </c>
      <c r="T26" s="104">
        <f t="shared" si="11"/>
        <v>4.7960725075528705</v>
      </c>
      <c r="U26" s="115">
        <f t="shared" si="12"/>
        <v>0.11329305135951662</v>
      </c>
      <c r="V26" s="115">
        <f t="shared" si="13"/>
        <v>4.9093655589123868</v>
      </c>
      <c r="W26" s="115"/>
    </row>
    <row r="27" spans="1:23" ht="12.95" customHeight="1" x14ac:dyDescent="0.2">
      <c r="A27" s="14">
        <v>20</v>
      </c>
      <c r="B27" s="108" t="s">
        <v>293</v>
      </c>
      <c r="C27" s="72">
        <v>11255</v>
      </c>
      <c r="D27" s="72">
        <v>9760</v>
      </c>
      <c r="E27" s="72">
        <v>703</v>
      </c>
      <c r="F27" s="72">
        <v>598</v>
      </c>
      <c r="G27" s="26">
        <f t="shared" si="0"/>
        <v>6.2461128387383384</v>
      </c>
      <c r="H27" s="26">
        <f t="shared" si="1"/>
        <v>6.1270491803278686</v>
      </c>
      <c r="I27" s="72">
        <v>66</v>
      </c>
      <c r="J27" s="72">
        <v>40</v>
      </c>
      <c r="K27" s="26">
        <f t="shared" si="2"/>
        <v>0.58640604175921818</v>
      </c>
      <c r="L27" s="26">
        <f t="shared" si="3"/>
        <v>0.4098360655737705</v>
      </c>
      <c r="M27" s="72">
        <f t="shared" si="4"/>
        <v>769</v>
      </c>
      <c r="N27" s="72">
        <f t="shared" si="5"/>
        <v>638</v>
      </c>
      <c r="O27" s="26">
        <f t="shared" si="6"/>
        <v>6.832518880497557</v>
      </c>
      <c r="P27" s="26">
        <f t="shared" si="7"/>
        <v>6.5368852459016393</v>
      </c>
      <c r="Q27" s="143">
        <f t="shared" si="8"/>
        <v>6.1270491803278686</v>
      </c>
      <c r="R27" s="104">
        <f t="shared" si="9"/>
        <v>0.4098360655737705</v>
      </c>
      <c r="S27" s="104">
        <f t="shared" si="10"/>
        <v>6.5368852459016393</v>
      </c>
      <c r="T27" s="104">
        <f t="shared" si="11"/>
        <v>6.2461128387383384</v>
      </c>
      <c r="U27" s="115">
        <f t="shared" si="12"/>
        <v>0.58640604175921818</v>
      </c>
      <c r="V27" s="115">
        <f t="shared" si="13"/>
        <v>6.832518880497557</v>
      </c>
      <c r="W27" s="115"/>
    </row>
    <row r="28" spans="1:23" ht="12.95" customHeight="1" x14ac:dyDescent="0.2">
      <c r="A28" s="14">
        <v>21</v>
      </c>
      <c r="B28" s="108" t="s">
        <v>294</v>
      </c>
      <c r="C28" s="72">
        <v>4211</v>
      </c>
      <c r="D28" s="72">
        <v>3914</v>
      </c>
      <c r="E28" s="72">
        <v>209</v>
      </c>
      <c r="F28" s="72">
        <v>230</v>
      </c>
      <c r="G28" s="26">
        <f t="shared" si="0"/>
        <v>4.9631916409403942</v>
      </c>
      <c r="H28" s="26">
        <f t="shared" si="1"/>
        <v>5.8763413387838526</v>
      </c>
      <c r="I28" s="72">
        <v>9</v>
      </c>
      <c r="J28" s="72">
        <v>8</v>
      </c>
      <c r="K28" s="26">
        <f t="shared" si="2"/>
        <v>0.21372595582996914</v>
      </c>
      <c r="L28" s="26">
        <f t="shared" si="3"/>
        <v>0.20439448134900359</v>
      </c>
      <c r="M28" s="72">
        <f t="shared" si="4"/>
        <v>218</v>
      </c>
      <c r="N28" s="72">
        <f t="shared" si="5"/>
        <v>238</v>
      </c>
      <c r="O28" s="26">
        <f t="shared" si="6"/>
        <v>5.1769175967703633</v>
      </c>
      <c r="P28" s="26">
        <f t="shared" si="7"/>
        <v>6.0807358201328565</v>
      </c>
      <c r="Q28" s="143">
        <f t="shared" si="8"/>
        <v>5.8763413387838526</v>
      </c>
      <c r="R28" s="104">
        <f t="shared" si="9"/>
        <v>0.20439448134900357</v>
      </c>
      <c r="S28" s="104">
        <f t="shared" si="10"/>
        <v>6.0807358201328565</v>
      </c>
      <c r="T28" s="104">
        <f t="shared" si="11"/>
        <v>4.9631916409403942</v>
      </c>
      <c r="U28" s="115">
        <f t="shared" si="12"/>
        <v>0.21372595582996912</v>
      </c>
      <c r="V28" s="115">
        <f t="shared" si="13"/>
        <v>5.1769175967703633</v>
      </c>
      <c r="W28" s="115"/>
    </row>
    <row r="29" spans="1:23" ht="12.95" customHeight="1" x14ac:dyDescent="0.2">
      <c r="A29" s="14">
        <v>22</v>
      </c>
      <c r="B29" s="108" t="s">
        <v>295</v>
      </c>
      <c r="C29" s="72">
        <v>3757</v>
      </c>
      <c r="D29" s="72">
        <v>2994</v>
      </c>
      <c r="E29" s="72">
        <v>196</v>
      </c>
      <c r="F29" s="72">
        <v>238</v>
      </c>
      <c r="G29" s="26">
        <f t="shared" si="0"/>
        <v>5.2169284003194036</v>
      </c>
      <c r="H29" s="26">
        <f t="shared" si="1"/>
        <v>7.9492317969271875</v>
      </c>
      <c r="I29" s="72">
        <v>4</v>
      </c>
      <c r="J29" s="72">
        <v>11</v>
      </c>
      <c r="K29" s="26">
        <f t="shared" si="2"/>
        <v>0.10646792653713069</v>
      </c>
      <c r="L29" s="26">
        <f t="shared" si="3"/>
        <v>0.36740146960587844</v>
      </c>
      <c r="M29" s="72">
        <f t="shared" si="4"/>
        <v>200</v>
      </c>
      <c r="N29" s="72">
        <f t="shared" si="5"/>
        <v>249</v>
      </c>
      <c r="O29" s="26">
        <f t="shared" si="6"/>
        <v>5.3233963268565345</v>
      </c>
      <c r="P29" s="26">
        <f t="shared" si="7"/>
        <v>8.3166332665330653</v>
      </c>
      <c r="Q29" s="143">
        <f t="shared" si="8"/>
        <v>7.9492317969271875</v>
      </c>
      <c r="R29" s="104">
        <f t="shared" si="9"/>
        <v>0.36740146960587844</v>
      </c>
      <c r="S29" s="104">
        <f t="shared" si="10"/>
        <v>8.3166332665330653</v>
      </c>
      <c r="T29" s="104">
        <f t="shared" si="11"/>
        <v>5.2169284003194036</v>
      </c>
      <c r="U29" s="115">
        <f t="shared" si="12"/>
        <v>0.10646792653713069</v>
      </c>
      <c r="V29" s="115">
        <f t="shared" si="13"/>
        <v>5.3233963268565345</v>
      </c>
      <c r="W29" s="115"/>
    </row>
    <row r="30" spans="1:23" ht="12.95" customHeight="1" x14ac:dyDescent="0.2">
      <c r="A30" s="14">
        <v>23</v>
      </c>
      <c r="B30" s="108" t="s">
        <v>296</v>
      </c>
      <c r="C30" s="72">
        <v>4234</v>
      </c>
      <c r="D30" s="72">
        <v>3487</v>
      </c>
      <c r="E30" s="72">
        <v>111</v>
      </c>
      <c r="F30" s="72">
        <v>219</v>
      </c>
      <c r="G30" s="26">
        <f t="shared" si="0"/>
        <v>2.621634388285309</v>
      </c>
      <c r="H30" s="26">
        <f t="shared" si="1"/>
        <v>6.2804703183252082</v>
      </c>
      <c r="I30" s="72">
        <v>10</v>
      </c>
      <c r="J30" s="72">
        <v>21</v>
      </c>
      <c r="K30" s="26">
        <f t="shared" si="2"/>
        <v>0.23618327822390173</v>
      </c>
      <c r="L30" s="26">
        <f t="shared" si="3"/>
        <v>0.60223687983940355</v>
      </c>
      <c r="M30" s="72">
        <f t="shared" si="4"/>
        <v>121</v>
      </c>
      <c r="N30" s="72">
        <f t="shared" si="5"/>
        <v>240</v>
      </c>
      <c r="O30" s="26">
        <f t="shared" si="6"/>
        <v>2.8578176665092112</v>
      </c>
      <c r="P30" s="26">
        <f t="shared" si="7"/>
        <v>6.8827071981646117</v>
      </c>
      <c r="Q30" s="143">
        <f t="shared" si="8"/>
        <v>6.2804703183252082</v>
      </c>
      <c r="R30" s="104">
        <f t="shared" si="9"/>
        <v>0.60223687983940355</v>
      </c>
      <c r="S30" s="104">
        <f t="shared" si="10"/>
        <v>6.8827071981646117</v>
      </c>
      <c r="T30" s="104">
        <f t="shared" si="11"/>
        <v>2.6216343882853095</v>
      </c>
      <c r="U30" s="115">
        <f t="shared" si="12"/>
        <v>0.23618327822390175</v>
      </c>
      <c r="V30" s="115">
        <f t="shared" si="13"/>
        <v>2.8578176665092112</v>
      </c>
      <c r="W30" s="115"/>
    </row>
    <row r="31" spans="1:23" ht="12.95" customHeight="1" x14ac:dyDescent="0.2">
      <c r="A31" s="14">
        <v>24</v>
      </c>
      <c r="B31" s="108" t="s">
        <v>297</v>
      </c>
      <c r="C31" s="72">
        <v>2296</v>
      </c>
      <c r="D31" s="72">
        <v>1982</v>
      </c>
      <c r="E31" s="72">
        <v>162</v>
      </c>
      <c r="F31" s="72">
        <v>134</v>
      </c>
      <c r="G31" s="26">
        <f t="shared" si="0"/>
        <v>7.0557491289198611</v>
      </c>
      <c r="H31" s="26">
        <f t="shared" si="1"/>
        <v>6.7608476286579222</v>
      </c>
      <c r="I31" s="72">
        <v>12</v>
      </c>
      <c r="J31" s="72">
        <v>12</v>
      </c>
      <c r="K31" s="26">
        <f t="shared" si="2"/>
        <v>0.52264808362369342</v>
      </c>
      <c r="L31" s="26">
        <f t="shared" si="3"/>
        <v>0.60544904137235112</v>
      </c>
      <c r="M31" s="72">
        <f t="shared" si="4"/>
        <v>174</v>
      </c>
      <c r="N31" s="72">
        <f t="shared" si="5"/>
        <v>146</v>
      </c>
      <c r="O31" s="26">
        <f t="shared" si="6"/>
        <v>7.5783972125435541</v>
      </c>
      <c r="P31" s="26">
        <f t="shared" si="7"/>
        <v>7.3662966700302723</v>
      </c>
      <c r="Q31" s="143">
        <f t="shared" si="8"/>
        <v>6.7608476286579213</v>
      </c>
      <c r="R31" s="104">
        <f t="shared" si="9"/>
        <v>0.60544904137235112</v>
      </c>
      <c r="S31" s="104">
        <f t="shared" si="10"/>
        <v>7.3662966700302723</v>
      </c>
      <c r="T31" s="104">
        <f t="shared" si="11"/>
        <v>7.0557491289198611</v>
      </c>
      <c r="U31" s="115">
        <f t="shared" si="12"/>
        <v>0.52264808362369342</v>
      </c>
      <c r="V31" s="115">
        <f t="shared" si="13"/>
        <v>7.5783972125435541</v>
      </c>
      <c r="W31" s="115"/>
    </row>
    <row r="32" spans="1:23" ht="12.95" customHeight="1" x14ac:dyDescent="0.2">
      <c r="A32" s="14">
        <v>25</v>
      </c>
      <c r="B32" s="108" t="s">
        <v>298</v>
      </c>
      <c r="C32" s="72">
        <v>3193</v>
      </c>
      <c r="D32" s="72">
        <v>2806</v>
      </c>
      <c r="E32" s="72">
        <v>108</v>
      </c>
      <c r="F32" s="72">
        <v>101</v>
      </c>
      <c r="G32" s="26">
        <f t="shared" si="0"/>
        <v>3.3823989978077043</v>
      </c>
      <c r="H32" s="26">
        <f t="shared" si="1"/>
        <v>3.5994297933000712</v>
      </c>
      <c r="I32" s="72">
        <v>11</v>
      </c>
      <c r="J32" s="72">
        <v>16</v>
      </c>
      <c r="K32" s="26">
        <f t="shared" si="2"/>
        <v>0.34450360162856247</v>
      </c>
      <c r="L32" s="26">
        <f t="shared" si="3"/>
        <v>0.57020669992872419</v>
      </c>
      <c r="M32" s="72">
        <f t="shared" si="4"/>
        <v>119</v>
      </c>
      <c r="N32" s="72">
        <f t="shared" si="5"/>
        <v>117</v>
      </c>
      <c r="O32" s="26">
        <f t="shared" si="6"/>
        <v>3.7269025994362668</v>
      </c>
      <c r="P32" s="26">
        <f t="shared" si="7"/>
        <v>4.1696364932287953</v>
      </c>
      <c r="Q32" s="143">
        <f t="shared" si="8"/>
        <v>3.5994297933000712</v>
      </c>
      <c r="R32" s="104">
        <f t="shared" si="9"/>
        <v>0.57020669992872419</v>
      </c>
      <c r="S32" s="104">
        <f t="shared" si="10"/>
        <v>4.1696364932287953</v>
      </c>
      <c r="T32" s="104">
        <f t="shared" si="11"/>
        <v>3.3823989978077043</v>
      </c>
      <c r="U32" s="115">
        <f t="shared" si="12"/>
        <v>0.34450360162856247</v>
      </c>
      <c r="V32" s="115">
        <f t="shared" si="13"/>
        <v>3.7269025994362668</v>
      </c>
      <c r="W32" s="115"/>
    </row>
    <row r="33" spans="1:23" ht="12.95" customHeight="1" x14ac:dyDescent="0.2">
      <c r="A33" s="14">
        <v>26</v>
      </c>
      <c r="B33" s="108" t="s">
        <v>99</v>
      </c>
      <c r="C33" s="72">
        <v>15898</v>
      </c>
      <c r="D33" s="72">
        <v>15293</v>
      </c>
      <c r="E33" s="72">
        <v>1584</v>
      </c>
      <c r="F33" s="72">
        <v>1526</v>
      </c>
      <c r="G33" s="26">
        <f t="shared" si="0"/>
        <v>9.9635174235752917</v>
      </c>
      <c r="H33" s="26">
        <f t="shared" si="1"/>
        <v>9.9784215000326935</v>
      </c>
      <c r="I33" s="72">
        <v>33</v>
      </c>
      <c r="J33" s="72">
        <v>45</v>
      </c>
      <c r="K33" s="26">
        <f t="shared" si="2"/>
        <v>0.2075732796578186</v>
      </c>
      <c r="L33" s="26">
        <f t="shared" si="3"/>
        <v>0.29425227228143597</v>
      </c>
      <c r="M33" s="72">
        <f t="shared" si="4"/>
        <v>1617</v>
      </c>
      <c r="N33" s="72">
        <f t="shared" si="5"/>
        <v>1571</v>
      </c>
      <c r="O33" s="26">
        <f t="shared" si="6"/>
        <v>10.17109070323311</v>
      </c>
      <c r="P33" s="26">
        <f t="shared" si="7"/>
        <v>10.27267377231413</v>
      </c>
      <c r="Q33" s="143">
        <f t="shared" si="8"/>
        <v>9.9784215000326952</v>
      </c>
      <c r="R33" s="104">
        <f t="shared" si="9"/>
        <v>0.29425227228143597</v>
      </c>
      <c r="S33" s="104">
        <f t="shared" si="10"/>
        <v>10.27267377231413</v>
      </c>
      <c r="T33" s="104">
        <f t="shared" si="11"/>
        <v>9.9635174235752917</v>
      </c>
      <c r="U33" s="115">
        <f t="shared" si="12"/>
        <v>0.2075732796578186</v>
      </c>
      <c r="V33" s="115">
        <f t="shared" si="13"/>
        <v>10.17109070323311</v>
      </c>
      <c r="W33" s="115"/>
    </row>
    <row r="34" spans="1:23" ht="12.95" customHeight="1" x14ac:dyDescent="0.2">
      <c r="A34" s="14">
        <v>27</v>
      </c>
      <c r="B34" s="108" t="s">
        <v>100</v>
      </c>
      <c r="C34" s="72"/>
      <c r="D34" s="72"/>
      <c r="E34" s="72"/>
      <c r="F34" s="72"/>
      <c r="G34" s="26"/>
      <c r="H34" s="26"/>
      <c r="I34" s="72"/>
      <c r="J34" s="72"/>
      <c r="K34" s="26"/>
      <c r="L34" s="26"/>
      <c r="M34" s="72"/>
      <c r="N34" s="72"/>
      <c r="O34" s="26"/>
      <c r="P34" s="26"/>
      <c r="Q34" s="143">
        <f t="shared" si="8"/>
        <v>0</v>
      </c>
      <c r="R34" s="104"/>
      <c r="S34" s="104">
        <f t="shared" si="10"/>
        <v>0</v>
      </c>
      <c r="T34" s="104">
        <f t="shared" si="11"/>
        <v>0</v>
      </c>
      <c r="U34" s="115">
        <f t="shared" si="12"/>
        <v>0</v>
      </c>
      <c r="V34" s="115">
        <f t="shared" si="13"/>
        <v>0</v>
      </c>
      <c r="W34" s="115"/>
    </row>
    <row r="35" spans="1:23" ht="14.45" customHeight="1" x14ac:dyDescent="0.2">
      <c r="A35" s="129"/>
      <c r="B35" s="109" t="s">
        <v>37</v>
      </c>
      <c r="C35" s="51">
        <f>SUM(C8:C34)</f>
        <v>147635</v>
      </c>
      <c r="D35" s="51">
        <f>SUM(D8:D34)</f>
        <v>129232</v>
      </c>
      <c r="E35" s="51">
        <f>SUM(E8:E34)</f>
        <v>9631</v>
      </c>
      <c r="F35" s="51">
        <f>SUM(F8:F34)</f>
        <v>8726</v>
      </c>
      <c r="G35" s="83">
        <f>IF(C35=0,0,E35/C35*100)</f>
        <v>6.5235208453280054</v>
      </c>
      <c r="H35" s="83">
        <f>IF(D35=0,0,F35/D35*100)</f>
        <v>6.752197598118113</v>
      </c>
      <c r="I35" s="51">
        <f>SUM(I8:I34)</f>
        <v>336</v>
      </c>
      <c r="J35" s="51">
        <f>SUM(J8:J34)</f>
        <v>371</v>
      </c>
      <c r="K35" s="83">
        <f>IF(C35=0,0,I35/C35*100)</f>
        <v>0.22758830900531718</v>
      </c>
      <c r="L35" s="83">
        <f>IF(D35=0,0,J35/D35*100)</f>
        <v>0.28708059923238827</v>
      </c>
      <c r="M35" s="51">
        <f>E35+I35</f>
        <v>9967</v>
      </c>
      <c r="N35" s="51">
        <f>F35+J35</f>
        <v>9097</v>
      </c>
      <c r="O35" s="83">
        <f>IF(C35=0,IF(M35=0,0,100),V35)</f>
        <v>6.7511091543333217</v>
      </c>
      <c r="P35" s="83">
        <f>IF(D35=0,IF(N35=0,0,100),S35)</f>
        <v>7.0392781973505016</v>
      </c>
      <c r="Q35" s="143">
        <f t="shared" si="8"/>
        <v>6.752197598118113</v>
      </c>
      <c r="R35" s="104">
        <f>IF(D35=0,0,SUM(I35*100/D35))</f>
        <v>0.25999752383310637</v>
      </c>
      <c r="S35" s="104">
        <f t="shared" si="10"/>
        <v>7.0392781973505016</v>
      </c>
      <c r="T35" s="104">
        <f t="shared" si="11"/>
        <v>6.5235208453280045</v>
      </c>
      <c r="U35" s="115">
        <f t="shared" si="12"/>
        <v>0.22758830900531718</v>
      </c>
      <c r="V35" s="115">
        <f t="shared" si="13"/>
        <v>6.7511091543333217</v>
      </c>
      <c r="W35" s="115"/>
    </row>
    <row r="36" spans="1:23" ht="4.5" customHeight="1" x14ac:dyDescent="0.2">
      <c r="A36" s="2"/>
      <c r="B36" s="2"/>
      <c r="C36" s="11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T36" s="115"/>
      <c r="U36" s="115"/>
      <c r="V36" s="115"/>
      <c r="W36" s="115"/>
    </row>
    <row r="37" spans="1:23" ht="12.95" customHeight="1" x14ac:dyDescent="0.2">
      <c r="B37" s="22" t="s">
        <v>375</v>
      </c>
      <c r="T37" s="115"/>
      <c r="U37" s="115"/>
      <c r="V37" s="115"/>
      <c r="W37" s="115"/>
    </row>
  </sheetData>
  <mergeCells count="13">
    <mergeCell ref="D5:D6"/>
    <mergeCell ref="E5:F5"/>
    <mergeCell ref="G5:H5"/>
    <mergeCell ref="I5:J5"/>
    <mergeCell ref="K5:L5"/>
    <mergeCell ref="M5:N5"/>
    <mergeCell ref="O5:P5"/>
    <mergeCell ref="A2:P2"/>
    <mergeCell ref="A4:A6"/>
    <mergeCell ref="B4:B6"/>
    <mergeCell ref="C4:D4"/>
    <mergeCell ref="E4:P4"/>
    <mergeCell ref="C5:C6"/>
  </mergeCells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D69"/>
  <sheetViews>
    <sheetView workbookViewId="0"/>
  </sheetViews>
  <sheetFormatPr defaultRowHeight="12.75" x14ac:dyDescent="0.2"/>
  <cols>
    <col min="1" max="1" width="3.85546875" customWidth="1"/>
    <col min="2" max="2" width="24" customWidth="1"/>
    <col min="14" max="14" width="9" customWidth="1"/>
    <col min="15" max="24" width="8.42578125" customWidth="1"/>
  </cols>
  <sheetData>
    <row r="1" spans="1:212" ht="12.95" customHeight="1" x14ac:dyDescent="0.2">
      <c r="M1" s="343" t="s">
        <v>384</v>
      </c>
      <c r="N1" s="343"/>
      <c r="W1" s="343" t="s">
        <v>384</v>
      </c>
      <c r="X1" s="343"/>
    </row>
    <row r="2" spans="1:212" ht="21.2" customHeight="1" x14ac:dyDescent="0.3">
      <c r="A2" s="345"/>
      <c r="B2" s="345"/>
      <c r="C2" s="342" t="s">
        <v>24</v>
      </c>
      <c r="D2" s="342"/>
      <c r="E2" s="342"/>
      <c r="F2" s="342"/>
      <c r="G2" s="342"/>
      <c r="H2" s="342"/>
      <c r="I2" s="342"/>
      <c r="J2" s="342"/>
      <c r="K2" s="342"/>
      <c r="L2" s="342"/>
      <c r="M2" s="23"/>
    </row>
    <row r="3" spans="1:212" ht="9.7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12" ht="21.2" customHeight="1" x14ac:dyDescent="0.2">
      <c r="A4" s="346" t="s">
        <v>27</v>
      </c>
      <c r="B4" s="334" t="s">
        <v>73</v>
      </c>
      <c r="C4" s="420" t="s">
        <v>382</v>
      </c>
      <c r="D4" s="421"/>
      <c r="E4" s="362" t="s">
        <v>383</v>
      </c>
      <c r="F4" s="363"/>
      <c r="G4" s="363"/>
      <c r="H4" s="363"/>
      <c r="I4" s="363"/>
      <c r="J4" s="363"/>
      <c r="K4" s="363"/>
      <c r="L4" s="363"/>
      <c r="M4" s="363"/>
      <c r="N4" s="364"/>
      <c r="O4" s="362" t="s">
        <v>385</v>
      </c>
      <c r="P4" s="363"/>
      <c r="Q4" s="363"/>
      <c r="R4" s="363"/>
      <c r="S4" s="363"/>
      <c r="T4" s="363"/>
      <c r="U4" s="363"/>
      <c r="V4" s="363"/>
      <c r="W4" s="363"/>
      <c r="X4" s="364"/>
      <c r="Y4" s="6"/>
    </row>
    <row r="5" spans="1:212" ht="46.9" customHeight="1" x14ac:dyDescent="0.2">
      <c r="A5" s="346"/>
      <c r="B5" s="334"/>
      <c r="C5" s="422"/>
      <c r="D5" s="423"/>
      <c r="E5" s="334" t="s">
        <v>102</v>
      </c>
      <c r="F5" s="334"/>
      <c r="G5" s="334" t="s">
        <v>103</v>
      </c>
      <c r="H5" s="334"/>
      <c r="I5" s="334" t="s">
        <v>104</v>
      </c>
      <c r="J5" s="334"/>
      <c r="K5" s="334" t="s">
        <v>105</v>
      </c>
      <c r="L5" s="334"/>
      <c r="M5" s="334" t="s">
        <v>106</v>
      </c>
      <c r="N5" s="334"/>
      <c r="O5" s="334" t="s">
        <v>102</v>
      </c>
      <c r="P5" s="334"/>
      <c r="Q5" s="334" t="s">
        <v>103</v>
      </c>
      <c r="R5" s="334"/>
      <c r="S5" s="334" t="s">
        <v>104</v>
      </c>
      <c r="T5" s="334"/>
      <c r="U5" s="334" t="s">
        <v>105</v>
      </c>
      <c r="V5" s="334"/>
      <c r="W5" s="334" t="s">
        <v>106</v>
      </c>
      <c r="X5" s="334"/>
      <c r="Y5" s="6"/>
    </row>
    <row r="6" spans="1:212" ht="21.95" customHeight="1" x14ac:dyDescent="0.2">
      <c r="A6" s="346"/>
      <c r="B6" s="334"/>
      <c r="C6" s="11">
        <v>2019</v>
      </c>
      <c r="D6" s="11">
        <v>2020</v>
      </c>
      <c r="E6" s="11">
        <v>2019</v>
      </c>
      <c r="F6" s="11">
        <v>2020</v>
      </c>
      <c r="G6" s="11">
        <v>2019</v>
      </c>
      <c r="H6" s="11">
        <v>2020</v>
      </c>
      <c r="I6" s="11">
        <v>2019</v>
      </c>
      <c r="J6" s="11">
        <v>2020</v>
      </c>
      <c r="K6" s="11">
        <v>2019</v>
      </c>
      <c r="L6" s="11">
        <v>2020</v>
      </c>
      <c r="M6" s="11">
        <v>2019</v>
      </c>
      <c r="N6" s="11">
        <v>2020</v>
      </c>
      <c r="O6" s="11">
        <v>2019</v>
      </c>
      <c r="P6" s="11">
        <v>2020</v>
      </c>
      <c r="Q6" s="11">
        <v>2019</v>
      </c>
      <c r="R6" s="11">
        <v>2020</v>
      </c>
      <c r="S6" s="11">
        <v>2019</v>
      </c>
      <c r="T6" s="11">
        <v>2020</v>
      </c>
      <c r="U6" s="11">
        <v>2019</v>
      </c>
      <c r="V6" s="11">
        <v>2020</v>
      </c>
      <c r="W6" s="11">
        <v>2019</v>
      </c>
      <c r="X6" s="11">
        <v>2020</v>
      </c>
      <c r="Y6" s="6"/>
    </row>
    <row r="7" spans="1:212" ht="12.95" customHeight="1" x14ac:dyDescent="0.2">
      <c r="A7" s="12" t="s">
        <v>28</v>
      </c>
      <c r="B7" s="12" t="s">
        <v>30</v>
      </c>
      <c r="C7" s="12">
        <v>1</v>
      </c>
      <c r="D7" s="12">
        <v>2</v>
      </c>
      <c r="E7" s="12">
        <v>3</v>
      </c>
      <c r="F7" s="12">
        <v>4</v>
      </c>
      <c r="G7" s="12">
        <v>5</v>
      </c>
      <c r="H7" s="12">
        <v>6</v>
      </c>
      <c r="I7" s="12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2">
        <v>19</v>
      </c>
      <c r="V7" s="12">
        <v>20</v>
      </c>
      <c r="W7" s="12">
        <v>21</v>
      </c>
      <c r="X7" s="12">
        <v>22</v>
      </c>
      <c r="Y7" s="6"/>
    </row>
    <row r="8" spans="1:212" ht="15.75" customHeight="1" x14ac:dyDescent="0.2">
      <c r="A8" s="30">
        <v>1</v>
      </c>
      <c r="B8" s="16" t="s">
        <v>74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48"/>
      <c r="N8" s="19"/>
      <c r="O8" s="19"/>
      <c r="P8" s="148"/>
      <c r="Q8" s="148"/>
      <c r="R8" s="19"/>
      <c r="S8" s="19"/>
      <c r="T8" s="148"/>
      <c r="U8" s="148"/>
      <c r="V8" s="19"/>
      <c r="W8" s="19"/>
      <c r="X8" s="148"/>
      <c r="Y8" s="49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</row>
    <row r="9" spans="1:212" ht="12.95" customHeight="1" x14ac:dyDescent="0.2">
      <c r="A9" s="31" t="s">
        <v>47</v>
      </c>
      <c r="B9" s="16" t="s">
        <v>75</v>
      </c>
      <c r="C9" s="19">
        <v>176</v>
      </c>
      <c r="D9" s="19">
        <v>176</v>
      </c>
      <c r="E9" s="19">
        <v>46094</v>
      </c>
      <c r="F9" s="19">
        <v>34102</v>
      </c>
      <c r="G9" s="19">
        <v>2121</v>
      </c>
      <c r="H9" s="19">
        <v>1641</v>
      </c>
      <c r="I9" s="19">
        <v>32659</v>
      </c>
      <c r="J9" s="19">
        <v>29436</v>
      </c>
      <c r="K9" s="19">
        <v>30377</v>
      </c>
      <c r="L9" s="19">
        <v>32676</v>
      </c>
      <c r="M9" s="19">
        <f t="shared" ref="M9:M33" si="0">E9+G9+I9+K9</f>
        <v>111251</v>
      </c>
      <c r="N9" s="19">
        <f t="shared" ref="N9:N33" si="1">F9+H9+J9+L9</f>
        <v>97855</v>
      </c>
      <c r="O9" s="148">
        <f t="shared" ref="O9:O33" si="2">E9/C9/11</f>
        <v>23.80888429752066</v>
      </c>
      <c r="P9" s="148">
        <f t="shared" ref="P9:P33" si="3">F9/D9/11</f>
        <v>17.614669421487601</v>
      </c>
      <c r="Q9" s="148">
        <f t="shared" ref="Q9:Q33" si="4">G9/C9/11</f>
        <v>1.0955578512396693</v>
      </c>
      <c r="R9" s="148">
        <f t="shared" ref="R9:R33" si="5">H9/D9/11</f>
        <v>0.84762396694214881</v>
      </c>
      <c r="S9" s="148">
        <f t="shared" ref="S9:S33" si="6">I9/C9/11</f>
        <v>16.869318181818183</v>
      </c>
      <c r="T9" s="148">
        <f t="shared" ref="T9:T33" si="7">J9/D9/11</f>
        <v>15.204545454545455</v>
      </c>
      <c r="U9" s="148">
        <f t="shared" ref="U9:U33" si="8">K9/C9/11</f>
        <v>15.69059917355372</v>
      </c>
      <c r="V9" s="148">
        <f t="shared" ref="V9:V33" si="9">L9/D9/11</f>
        <v>16.878099173553718</v>
      </c>
      <c r="W9" s="148">
        <f t="shared" ref="W9:W33" si="10">O9+Q9+S9+U9</f>
        <v>57.464359504132233</v>
      </c>
      <c r="X9" s="148">
        <f t="shared" ref="X9:X33" si="11">P9+R9+T9+V9</f>
        <v>50.544938016528917</v>
      </c>
      <c r="Y9" s="49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</row>
    <row r="10" spans="1:212" ht="12.95" customHeight="1" x14ac:dyDescent="0.2">
      <c r="A10" s="31" t="s">
        <v>48</v>
      </c>
      <c r="B10" s="16" t="s">
        <v>76</v>
      </c>
      <c r="C10" s="19">
        <v>102</v>
      </c>
      <c r="D10" s="19">
        <v>102</v>
      </c>
      <c r="E10" s="19">
        <v>25522</v>
      </c>
      <c r="F10" s="19">
        <v>24047</v>
      </c>
      <c r="G10" s="19">
        <v>2434</v>
      </c>
      <c r="H10" s="19">
        <v>1281</v>
      </c>
      <c r="I10" s="19">
        <v>18902</v>
      </c>
      <c r="J10" s="19">
        <v>17583</v>
      </c>
      <c r="K10" s="19">
        <v>17168</v>
      </c>
      <c r="L10" s="19">
        <v>20442</v>
      </c>
      <c r="M10" s="19">
        <f t="shared" si="0"/>
        <v>64026</v>
      </c>
      <c r="N10" s="19">
        <f t="shared" si="1"/>
        <v>63353</v>
      </c>
      <c r="O10" s="148">
        <f t="shared" si="2"/>
        <v>22.746880570409981</v>
      </c>
      <c r="P10" s="148">
        <f t="shared" si="3"/>
        <v>21.432263814616757</v>
      </c>
      <c r="Q10" s="148">
        <f t="shared" si="4"/>
        <v>2.1693404634581106</v>
      </c>
      <c r="R10" s="148">
        <f t="shared" si="5"/>
        <v>1.141711229946524</v>
      </c>
      <c r="S10" s="148">
        <f t="shared" si="6"/>
        <v>16.846702317290553</v>
      </c>
      <c r="T10" s="148">
        <f t="shared" si="7"/>
        <v>15.671122994652405</v>
      </c>
      <c r="U10" s="148">
        <f t="shared" si="8"/>
        <v>15.301247771836007</v>
      </c>
      <c r="V10" s="148">
        <f t="shared" si="9"/>
        <v>18.219251336898395</v>
      </c>
      <c r="W10" s="148">
        <f t="shared" si="10"/>
        <v>57.064171122994651</v>
      </c>
      <c r="X10" s="148">
        <f t="shared" si="11"/>
        <v>56.464349376114079</v>
      </c>
      <c r="Y10" s="49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</row>
    <row r="11" spans="1:212" ht="12.95" customHeight="1" x14ac:dyDescent="0.2">
      <c r="A11" s="31" t="s">
        <v>49</v>
      </c>
      <c r="B11" s="16" t="s">
        <v>77</v>
      </c>
      <c r="C11" s="19">
        <v>374</v>
      </c>
      <c r="D11" s="19">
        <v>374</v>
      </c>
      <c r="E11" s="19">
        <v>124240</v>
      </c>
      <c r="F11" s="19">
        <v>81795</v>
      </c>
      <c r="G11" s="19">
        <v>5022</v>
      </c>
      <c r="H11" s="19">
        <v>3456</v>
      </c>
      <c r="I11" s="19">
        <v>96903</v>
      </c>
      <c r="J11" s="19">
        <v>93646</v>
      </c>
      <c r="K11" s="19">
        <v>77064</v>
      </c>
      <c r="L11" s="19">
        <v>82835</v>
      </c>
      <c r="M11" s="19">
        <f t="shared" si="0"/>
        <v>303229</v>
      </c>
      <c r="N11" s="19">
        <f t="shared" si="1"/>
        <v>261732</v>
      </c>
      <c r="O11" s="148">
        <f t="shared" si="2"/>
        <v>30.199319397180361</v>
      </c>
      <c r="P11" s="148">
        <f t="shared" si="3"/>
        <v>19.882109868740887</v>
      </c>
      <c r="Q11" s="148">
        <f t="shared" si="4"/>
        <v>1.2207097715119106</v>
      </c>
      <c r="R11" s="148">
        <f t="shared" si="5"/>
        <v>0.84005833738454061</v>
      </c>
      <c r="S11" s="148">
        <f t="shared" si="6"/>
        <v>23.554448225571221</v>
      </c>
      <c r="T11" s="148">
        <f t="shared" si="7"/>
        <v>22.762761302868252</v>
      </c>
      <c r="U11" s="148">
        <f t="shared" si="8"/>
        <v>18.732134175984445</v>
      </c>
      <c r="V11" s="148">
        <f t="shared" si="9"/>
        <v>20.134905201750119</v>
      </c>
      <c r="W11" s="148">
        <f t="shared" si="10"/>
        <v>73.706611570247929</v>
      </c>
      <c r="X11" s="148">
        <f t="shared" si="11"/>
        <v>63.619834710743802</v>
      </c>
      <c r="Y11" s="49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</row>
    <row r="12" spans="1:212" ht="12.95" customHeight="1" x14ac:dyDescent="0.2">
      <c r="A12" s="31" t="s">
        <v>50</v>
      </c>
      <c r="B12" s="16" t="s">
        <v>78</v>
      </c>
      <c r="C12" s="19">
        <v>242</v>
      </c>
      <c r="D12" s="19">
        <v>242</v>
      </c>
      <c r="E12" s="19">
        <v>67911</v>
      </c>
      <c r="F12" s="19">
        <v>54407</v>
      </c>
      <c r="G12" s="19">
        <v>2019</v>
      </c>
      <c r="H12" s="19">
        <v>1538</v>
      </c>
      <c r="I12" s="19">
        <v>82366</v>
      </c>
      <c r="J12" s="19">
        <v>62788</v>
      </c>
      <c r="K12" s="19">
        <v>47805</v>
      </c>
      <c r="L12" s="19">
        <v>45321</v>
      </c>
      <c r="M12" s="19">
        <f t="shared" si="0"/>
        <v>200101</v>
      </c>
      <c r="N12" s="19">
        <f t="shared" si="1"/>
        <v>164054</v>
      </c>
      <c r="O12" s="148">
        <f t="shared" si="2"/>
        <v>25.511269722013523</v>
      </c>
      <c r="P12" s="148">
        <f t="shared" si="3"/>
        <v>20.43839218632607</v>
      </c>
      <c r="Q12" s="148">
        <f t="shared" si="4"/>
        <v>0.75845229151014271</v>
      </c>
      <c r="R12" s="148">
        <f t="shared" si="5"/>
        <v>0.57776108189331332</v>
      </c>
      <c r="S12" s="148">
        <f t="shared" si="6"/>
        <v>30.941397445529677</v>
      </c>
      <c r="T12" s="148">
        <f t="shared" si="7"/>
        <v>23.58677685950413</v>
      </c>
      <c r="U12" s="148">
        <f t="shared" si="8"/>
        <v>17.958302028549962</v>
      </c>
      <c r="V12" s="148">
        <f t="shared" si="9"/>
        <v>17.025169045830204</v>
      </c>
      <c r="W12" s="148">
        <f t="shared" si="10"/>
        <v>75.169421487603302</v>
      </c>
      <c r="X12" s="148">
        <f t="shared" si="11"/>
        <v>61.628099173553714</v>
      </c>
      <c r="Y12" s="49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</row>
    <row r="13" spans="1:212" ht="12.95" customHeight="1" x14ac:dyDescent="0.2">
      <c r="A13" s="31" t="s">
        <v>51</v>
      </c>
      <c r="B13" s="16" t="s">
        <v>79</v>
      </c>
      <c r="C13" s="19">
        <v>157</v>
      </c>
      <c r="D13" s="19">
        <v>157</v>
      </c>
      <c r="E13" s="19">
        <v>40225</v>
      </c>
      <c r="F13" s="19">
        <v>30029</v>
      </c>
      <c r="G13" s="19">
        <v>3051</v>
      </c>
      <c r="H13" s="19">
        <v>1968</v>
      </c>
      <c r="I13" s="19">
        <v>30305</v>
      </c>
      <c r="J13" s="19">
        <v>28021</v>
      </c>
      <c r="K13" s="19">
        <v>26962</v>
      </c>
      <c r="L13" s="19">
        <v>31133</v>
      </c>
      <c r="M13" s="19">
        <f t="shared" si="0"/>
        <v>100543</v>
      </c>
      <c r="N13" s="19">
        <f t="shared" si="1"/>
        <v>91151</v>
      </c>
      <c r="O13" s="148">
        <f t="shared" si="2"/>
        <v>23.29183555298205</v>
      </c>
      <c r="P13" s="148">
        <f t="shared" si="3"/>
        <v>17.387955993051534</v>
      </c>
      <c r="Q13" s="148">
        <f t="shared" si="4"/>
        <v>1.76664736537348</v>
      </c>
      <c r="R13" s="148">
        <f t="shared" si="5"/>
        <v>1.1395483497394325</v>
      </c>
      <c r="S13" s="148">
        <f t="shared" si="6"/>
        <v>17.547770700636942</v>
      </c>
      <c r="T13" s="148">
        <f t="shared" si="7"/>
        <v>16.225246091488131</v>
      </c>
      <c r="U13" s="148">
        <f t="shared" si="8"/>
        <v>15.612044006948464</v>
      </c>
      <c r="V13" s="148">
        <f t="shared" si="9"/>
        <v>18.027214823393169</v>
      </c>
      <c r="W13" s="148">
        <f t="shared" si="10"/>
        <v>58.218297625940934</v>
      </c>
      <c r="X13" s="148">
        <f t="shared" si="11"/>
        <v>52.779965257672259</v>
      </c>
      <c r="Y13" s="49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</row>
    <row r="14" spans="1:212" ht="12.95" customHeight="1" x14ac:dyDescent="0.2">
      <c r="A14" s="31" t="s">
        <v>52</v>
      </c>
      <c r="B14" s="16" t="s">
        <v>80</v>
      </c>
      <c r="C14" s="19">
        <v>99</v>
      </c>
      <c r="D14" s="19">
        <v>99</v>
      </c>
      <c r="E14" s="19">
        <v>27603</v>
      </c>
      <c r="F14" s="19">
        <v>19273</v>
      </c>
      <c r="G14" s="19">
        <v>1378</v>
      </c>
      <c r="H14" s="19">
        <v>917</v>
      </c>
      <c r="I14" s="19">
        <v>21477</v>
      </c>
      <c r="J14" s="19">
        <v>21917</v>
      </c>
      <c r="K14" s="19">
        <v>18002</v>
      </c>
      <c r="L14" s="19">
        <v>21725</v>
      </c>
      <c r="M14" s="19">
        <f t="shared" si="0"/>
        <v>68460</v>
      </c>
      <c r="N14" s="19">
        <f t="shared" si="1"/>
        <v>63832</v>
      </c>
      <c r="O14" s="148">
        <f t="shared" si="2"/>
        <v>25.347107438016529</v>
      </c>
      <c r="P14" s="148">
        <f t="shared" si="3"/>
        <v>17.697887970615241</v>
      </c>
      <c r="Q14" s="148">
        <f t="shared" si="4"/>
        <v>1.2653810835629018</v>
      </c>
      <c r="R14" s="148">
        <f t="shared" si="5"/>
        <v>0.84205693296602391</v>
      </c>
      <c r="S14" s="148">
        <f t="shared" si="6"/>
        <v>19.721763085399449</v>
      </c>
      <c r="T14" s="148">
        <f t="shared" si="7"/>
        <v>20.125803489439853</v>
      </c>
      <c r="U14" s="148">
        <f t="shared" si="8"/>
        <v>16.530762167125804</v>
      </c>
      <c r="V14" s="148">
        <f t="shared" si="9"/>
        <v>19.949494949494952</v>
      </c>
      <c r="W14" s="148">
        <f t="shared" si="10"/>
        <v>62.865013774104682</v>
      </c>
      <c r="X14" s="148">
        <f t="shared" si="11"/>
        <v>58.615243342516067</v>
      </c>
      <c r="Y14" s="49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</row>
    <row r="15" spans="1:212" ht="12.95" customHeight="1" x14ac:dyDescent="0.2">
      <c r="A15" s="31" t="s">
        <v>53</v>
      </c>
      <c r="B15" s="16" t="s">
        <v>81</v>
      </c>
      <c r="C15" s="19">
        <v>242</v>
      </c>
      <c r="D15" s="19">
        <v>242</v>
      </c>
      <c r="E15" s="19">
        <v>65687</v>
      </c>
      <c r="F15" s="19">
        <v>42143</v>
      </c>
      <c r="G15" s="19">
        <v>2122</v>
      </c>
      <c r="H15" s="19">
        <v>1756</v>
      </c>
      <c r="I15" s="19">
        <v>52834</v>
      </c>
      <c r="J15" s="19">
        <v>52435</v>
      </c>
      <c r="K15" s="19">
        <v>27928</v>
      </c>
      <c r="L15" s="19">
        <v>35213</v>
      </c>
      <c r="M15" s="19">
        <f t="shared" si="0"/>
        <v>148571</v>
      </c>
      <c r="N15" s="19">
        <f t="shared" si="1"/>
        <v>131547</v>
      </c>
      <c r="O15" s="148">
        <f t="shared" si="2"/>
        <v>24.675807663410968</v>
      </c>
      <c r="P15" s="148">
        <f t="shared" si="3"/>
        <v>15.831329827197596</v>
      </c>
      <c r="Q15" s="148">
        <f t="shared" si="4"/>
        <v>0.79714500375657404</v>
      </c>
      <c r="R15" s="148">
        <f t="shared" si="5"/>
        <v>0.65965439519158531</v>
      </c>
      <c r="S15" s="148">
        <f t="shared" si="6"/>
        <v>19.84748309541698</v>
      </c>
      <c r="T15" s="148">
        <f t="shared" si="7"/>
        <v>19.697595792637113</v>
      </c>
      <c r="U15" s="148">
        <f t="shared" si="8"/>
        <v>10.491359879789632</v>
      </c>
      <c r="V15" s="148">
        <f t="shared" si="9"/>
        <v>13.228024042073628</v>
      </c>
      <c r="W15" s="148">
        <f t="shared" si="10"/>
        <v>55.811795642374157</v>
      </c>
      <c r="X15" s="148">
        <f t="shared" si="11"/>
        <v>49.416604057099917</v>
      </c>
      <c r="Y15" s="49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</row>
    <row r="16" spans="1:212" ht="12.95" customHeight="1" x14ac:dyDescent="0.2">
      <c r="A16" s="31" t="s">
        <v>54</v>
      </c>
      <c r="B16" s="16" t="s">
        <v>82</v>
      </c>
      <c r="C16" s="19">
        <v>104</v>
      </c>
      <c r="D16" s="19">
        <v>104</v>
      </c>
      <c r="E16" s="19">
        <v>27599</v>
      </c>
      <c r="F16" s="19">
        <v>18512</v>
      </c>
      <c r="G16" s="19">
        <v>1094</v>
      </c>
      <c r="H16" s="19">
        <v>791</v>
      </c>
      <c r="I16" s="19">
        <v>20693</v>
      </c>
      <c r="J16" s="19">
        <v>19245</v>
      </c>
      <c r="K16" s="19">
        <v>18402</v>
      </c>
      <c r="L16" s="19">
        <v>20431</v>
      </c>
      <c r="M16" s="19">
        <f t="shared" si="0"/>
        <v>67788</v>
      </c>
      <c r="N16" s="19">
        <f t="shared" si="1"/>
        <v>58979</v>
      </c>
      <c r="O16" s="148">
        <f t="shared" si="2"/>
        <v>24.125</v>
      </c>
      <c r="P16" s="148">
        <f t="shared" si="3"/>
        <v>16.181818181818183</v>
      </c>
      <c r="Q16" s="148">
        <f t="shared" si="4"/>
        <v>0.95629370629370636</v>
      </c>
      <c r="R16" s="148">
        <f t="shared" si="5"/>
        <v>0.69143356643356646</v>
      </c>
      <c r="S16" s="148">
        <f t="shared" si="6"/>
        <v>18.088286713286713</v>
      </c>
      <c r="T16" s="148">
        <f t="shared" si="7"/>
        <v>16.82255244755245</v>
      </c>
      <c r="U16" s="148">
        <f t="shared" si="8"/>
        <v>16.085664335664333</v>
      </c>
      <c r="V16" s="148">
        <f t="shared" si="9"/>
        <v>17.859265734265733</v>
      </c>
      <c r="W16" s="148">
        <f t="shared" si="10"/>
        <v>59.255244755244753</v>
      </c>
      <c r="X16" s="148">
        <f t="shared" si="11"/>
        <v>51.555069930069934</v>
      </c>
      <c r="Y16" s="49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</row>
    <row r="17" spans="1:212" ht="12.95" customHeight="1" x14ac:dyDescent="0.2">
      <c r="A17" s="31" t="s">
        <v>55</v>
      </c>
      <c r="B17" s="16" t="s">
        <v>83</v>
      </c>
      <c r="C17" s="19">
        <v>208</v>
      </c>
      <c r="D17" s="19">
        <v>208</v>
      </c>
      <c r="E17" s="19">
        <v>48192</v>
      </c>
      <c r="F17" s="19">
        <v>32798</v>
      </c>
      <c r="G17" s="19">
        <v>3811</v>
      </c>
      <c r="H17" s="19">
        <v>2479</v>
      </c>
      <c r="I17" s="19">
        <v>49793</v>
      </c>
      <c r="J17" s="19">
        <v>46554</v>
      </c>
      <c r="K17" s="19">
        <v>41995</v>
      </c>
      <c r="L17" s="19">
        <v>41853</v>
      </c>
      <c r="M17" s="19">
        <f t="shared" si="0"/>
        <v>143791</v>
      </c>
      <c r="N17" s="19">
        <f t="shared" si="1"/>
        <v>123684</v>
      </c>
      <c r="O17" s="148">
        <f t="shared" si="2"/>
        <v>21.062937062937063</v>
      </c>
      <c r="P17" s="148">
        <f t="shared" si="3"/>
        <v>14.334790209790212</v>
      </c>
      <c r="Q17" s="148">
        <f t="shared" si="4"/>
        <v>1.6656468531468531</v>
      </c>
      <c r="R17" s="148">
        <f t="shared" si="5"/>
        <v>1.0834790209790208</v>
      </c>
      <c r="S17" s="148">
        <f t="shared" si="6"/>
        <v>21.762674825174823</v>
      </c>
      <c r="T17" s="148">
        <f t="shared" si="7"/>
        <v>20.34702797202797</v>
      </c>
      <c r="U17" s="148">
        <f t="shared" si="8"/>
        <v>18.35445804195804</v>
      </c>
      <c r="V17" s="148">
        <f t="shared" si="9"/>
        <v>18.292395104895107</v>
      </c>
      <c r="W17" s="148">
        <f t="shared" si="10"/>
        <v>62.84571678321678</v>
      </c>
      <c r="X17" s="148">
        <f t="shared" si="11"/>
        <v>54.057692307692307</v>
      </c>
      <c r="Y17" s="49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</row>
    <row r="18" spans="1:212" ht="12.95" customHeight="1" x14ac:dyDescent="0.2">
      <c r="A18" s="31" t="s">
        <v>56</v>
      </c>
      <c r="B18" s="16" t="s">
        <v>84</v>
      </c>
      <c r="C18" s="19">
        <v>135</v>
      </c>
      <c r="D18" s="19">
        <v>135</v>
      </c>
      <c r="E18" s="19">
        <v>26480</v>
      </c>
      <c r="F18" s="19">
        <v>16478</v>
      </c>
      <c r="G18" s="19">
        <v>1644</v>
      </c>
      <c r="H18" s="19">
        <v>1227</v>
      </c>
      <c r="I18" s="19">
        <v>22407</v>
      </c>
      <c r="J18" s="19">
        <v>23091</v>
      </c>
      <c r="K18" s="19">
        <v>14813</v>
      </c>
      <c r="L18" s="19">
        <v>16836</v>
      </c>
      <c r="M18" s="19">
        <f t="shared" si="0"/>
        <v>65344</v>
      </c>
      <c r="N18" s="19">
        <f t="shared" si="1"/>
        <v>57632</v>
      </c>
      <c r="O18" s="148">
        <f t="shared" si="2"/>
        <v>17.83164983164983</v>
      </c>
      <c r="P18" s="148">
        <f t="shared" si="3"/>
        <v>11.096296296296297</v>
      </c>
      <c r="Q18" s="148">
        <f t="shared" si="4"/>
        <v>1.1070707070707071</v>
      </c>
      <c r="R18" s="148">
        <f t="shared" si="5"/>
        <v>0.82626262626262625</v>
      </c>
      <c r="S18" s="148">
        <f t="shared" si="6"/>
        <v>15.08888888888889</v>
      </c>
      <c r="T18" s="148">
        <f t="shared" si="7"/>
        <v>15.549494949494949</v>
      </c>
      <c r="U18" s="148">
        <f t="shared" si="8"/>
        <v>9.9750841750841754</v>
      </c>
      <c r="V18" s="148">
        <f t="shared" si="9"/>
        <v>11.337373737373737</v>
      </c>
      <c r="W18" s="148">
        <f t="shared" si="10"/>
        <v>44.002693602693604</v>
      </c>
      <c r="X18" s="148">
        <f t="shared" si="11"/>
        <v>38.809427609427608</v>
      </c>
      <c r="Y18" s="49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</row>
    <row r="19" spans="1:212" ht="12.95" customHeight="1" x14ac:dyDescent="0.2">
      <c r="A19" s="31" t="s">
        <v>57</v>
      </c>
      <c r="B19" s="16" t="s">
        <v>85</v>
      </c>
      <c r="C19" s="19">
        <v>119</v>
      </c>
      <c r="D19" s="19">
        <v>124</v>
      </c>
      <c r="E19" s="19">
        <v>28061</v>
      </c>
      <c r="F19" s="19">
        <v>18747</v>
      </c>
      <c r="G19" s="19">
        <v>1360</v>
      </c>
      <c r="H19" s="19">
        <v>1560</v>
      </c>
      <c r="I19" s="19">
        <v>30216</v>
      </c>
      <c r="J19" s="19">
        <v>22142</v>
      </c>
      <c r="K19" s="19">
        <v>34744</v>
      </c>
      <c r="L19" s="19">
        <v>25514</v>
      </c>
      <c r="M19" s="19">
        <f t="shared" si="0"/>
        <v>94381</v>
      </c>
      <c r="N19" s="19">
        <f t="shared" si="1"/>
        <v>67963</v>
      </c>
      <c r="O19" s="148">
        <f t="shared" si="2"/>
        <v>21.436974789915965</v>
      </c>
      <c r="P19" s="148">
        <f t="shared" si="3"/>
        <v>13.744134897360704</v>
      </c>
      <c r="Q19" s="148">
        <f t="shared" si="4"/>
        <v>1.0389610389610391</v>
      </c>
      <c r="R19" s="148">
        <f t="shared" si="5"/>
        <v>1.1436950146627565</v>
      </c>
      <c r="S19" s="148">
        <f t="shared" si="6"/>
        <v>23.083269671504965</v>
      </c>
      <c r="T19" s="148">
        <f t="shared" si="7"/>
        <v>16.233137829912025</v>
      </c>
      <c r="U19" s="148">
        <f t="shared" si="8"/>
        <v>26.542398777692895</v>
      </c>
      <c r="V19" s="148">
        <f t="shared" si="9"/>
        <v>18.705278592375365</v>
      </c>
      <c r="W19" s="148">
        <f t="shared" si="10"/>
        <v>72.101604278074859</v>
      </c>
      <c r="X19" s="148">
        <f t="shared" si="11"/>
        <v>49.826246334310852</v>
      </c>
      <c r="Y19" s="49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</row>
    <row r="20" spans="1:212" ht="12.95" customHeight="1" x14ac:dyDescent="0.2">
      <c r="A20" s="31" t="s">
        <v>58</v>
      </c>
      <c r="B20" s="16" t="s">
        <v>86</v>
      </c>
      <c r="C20" s="19">
        <v>195</v>
      </c>
      <c r="D20" s="19">
        <v>195</v>
      </c>
      <c r="E20" s="19">
        <v>59508</v>
      </c>
      <c r="F20" s="19">
        <v>48125</v>
      </c>
      <c r="G20" s="19">
        <v>3488</v>
      </c>
      <c r="H20" s="19">
        <v>2692</v>
      </c>
      <c r="I20" s="19">
        <v>48750</v>
      </c>
      <c r="J20" s="19">
        <v>52035</v>
      </c>
      <c r="K20" s="19">
        <v>41311</v>
      </c>
      <c r="L20" s="19">
        <v>49668</v>
      </c>
      <c r="M20" s="19">
        <f t="shared" si="0"/>
        <v>153057</v>
      </c>
      <c r="N20" s="19">
        <f t="shared" si="1"/>
        <v>152520</v>
      </c>
      <c r="O20" s="148">
        <f t="shared" si="2"/>
        <v>27.742657342657342</v>
      </c>
      <c r="P20" s="148">
        <f t="shared" si="3"/>
        <v>22.435897435897434</v>
      </c>
      <c r="Q20" s="148">
        <f t="shared" si="4"/>
        <v>1.6261072261072262</v>
      </c>
      <c r="R20" s="148">
        <f t="shared" si="5"/>
        <v>1.255011655011655</v>
      </c>
      <c r="S20" s="148">
        <f t="shared" si="6"/>
        <v>22.727272727272727</v>
      </c>
      <c r="T20" s="148">
        <f t="shared" si="7"/>
        <v>24.25874125874126</v>
      </c>
      <c r="U20" s="148">
        <f t="shared" si="8"/>
        <v>19.25920745920746</v>
      </c>
      <c r="V20" s="148">
        <f t="shared" si="9"/>
        <v>23.155244755244755</v>
      </c>
      <c r="W20" s="148">
        <f t="shared" si="10"/>
        <v>71.355244755244755</v>
      </c>
      <c r="X20" s="148">
        <f t="shared" si="11"/>
        <v>71.104895104895107</v>
      </c>
      <c r="Y20" s="49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</row>
    <row r="21" spans="1:212" ht="12.95" customHeight="1" x14ac:dyDescent="0.2">
      <c r="A21" s="31" t="s">
        <v>59</v>
      </c>
      <c r="B21" s="16" t="s">
        <v>87</v>
      </c>
      <c r="C21" s="19">
        <v>151</v>
      </c>
      <c r="D21" s="19">
        <v>151</v>
      </c>
      <c r="E21" s="19">
        <v>42094</v>
      </c>
      <c r="F21" s="19">
        <v>27537</v>
      </c>
      <c r="G21" s="19">
        <v>1500</v>
      </c>
      <c r="H21" s="19">
        <v>1282</v>
      </c>
      <c r="I21" s="19">
        <v>28836</v>
      </c>
      <c r="J21" s="19">
        <v>30670</v>
      </c>
      <c r="K21" s="19">
        <v>22687</v>
      </c>
      <c r="L21" s="19">
        <v>23185</v>
      </c>
      <c r="M21" s="19">
        <f t="shared" si="0"/>
        <v>95117</v>
      </c>
      <c r="N21" s="19">
        <f t="shared" si="1"/>
        <v>82674</v>
      </c>
      <c r="O21" s="148">
        <f t="shared" si="2"/>
        <v>25.342564720048163</v>
      </c>
      <c r="P21" s="148">
        <f t="shared" si="3"/>
        <v>16.578567128236003</v>
      </c>
      <c r="Q21" s="148">
        <f t="shared" si="4"/>
        <v>0.90307043949428056</v>
      </c>
      <c r="R21" s="148">
        <f t="shared" si="5"/>
        <v>0.77182420228777848</v>
      </c>
      <c r="S21" s="148">
        <f t="shared" si="6"/>
        <v>17.360626128838049</v>
      </c>
      <c r="T21" s="148">
        <f t="shared" si="7"/>
        <v>18.464780252859722</v>
      </c>
      <c r="U21" s="148">
        <f t="shared" si="8"/>
        <v>13.658639373871161</v>
      </c>
      <c r="V21" s="148">
        <f t="shared" si="9"/>
        <v>13.958458759783264</v>
      </c>
      <c r="W21" s="148">
        <f t="shared" si="10"/>
        <v>57.264900662251655</v>
      </c>
      <c r="X21" s="148">
        <f t="shared" si="11"/>
        <v>49.773630343166765</v>
      </c>
      <c r="Y21" s="49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</row>
    <row r="22" spans="1:212" ht="12.95" customHeight="1" x14ac:dyDescent="0.2">
      <c r="A22" s="31" t="s">
        <v>60</v>
      </c>
      <c r="B22" s="16" t="s">
        <v>88</v>
      </c>
      <c r="C22" s="19">
        <v>279</v>
      </c>
      <c r="D22" s="19">
        <v>279</v>
      </c>
      <c r="E22" s="19">
        <v>85633</v>
      </c>
      <c r="F22" s="19">
        <v>72930</v>
      </c>
      <c r="G22" s="19">
        <v>2850</v>
      </c>
      <c r="H22" s="19">
        <v>1567</v>
      </c>
      <c r="I22" s="19">
        <v>61039</v>
      </c>
      <c r="J22" s="19">
        <v>65209</v>
      </c>
      <c r="K22" s="19">
        <v>63398</v>
      </c>
      <c r="L22" s="19">
        <v>68038</v>
      </c>
      <c r="M22" s="19">
        <f t="shared" si="0"/>
        <v>212920</v>
      </c>
      <c r="N22" s="19">
        <f t="shared" si="1"/>
        <v>207744</v>
      </c>
      <c r="O22" s="148">
        <f t="shared" si="2"/>
        <v>27.902574128380582</v>
      </c>
      <c r="P22" s="148">
        <f t="shared" si="3"/>
        <v>23.763440860215052</v>
      </c>
      <c r="Q22" s="148">
        <f t="shared" si="4"/>
        <v>0.92864125122189634</v>
      </c>
      <c r="R22" s="148">
        <f t="shared" si="5"/>
        <v>0.51058976865428474</v>
      </c>
      <c r="S22" s="148">
        <f t="shared" si="6"/>
        <v>19.888888888888889</v>
      </c>
      <c r="T22" s="148">
        <f t="shared" si="7"/>
        <v>21.247637666992507</v>
      </c>
      <c r="U22" s="148">
        <f t="shared" si="8"/>
        <v>20.657543173672206</v>
      </c>
      <c r="V22" s="148">
        <f t="shared" si="9"/>
        <v>22.169436298468558</v>
      </c>
      <c r="W22" s="148">
        <f t="shared" si="10"/>
        <v>69.377647442163578</v>
      </c>
      <c r="X22" s="148">
        <f t="shared" si="11"/>
        <v>67.691104594330398</v>
      </c>
      <c r="Y22" s="49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</row>
    <row r="23" spans="1:212" ht="12.95" customHeight="1" x14ac:dyDescent="0.2">
      <c r="A23" s="31" t="s">
        <v>61</v>
      </c>
      <c r="B23" s="16" t="s">
        <v>89</v>
      </c>
      <c r="C23" s="19">
        <v>177</v>
      </c>
      <c r="D23" s="19">
        <v>177</v>
      </c>
      <c r="E23" s="19">
        <v>55546</v>
      </c>
      <c r="F23" s="19">
        <v>43642</v>
      </c>
      <c r="G23" s="19">
        <v>1856</v>
      </c>
      <c r="H23" s="19">
        <v>1360</v>
      </c>
      <c r="I23" s="19">
        <v>40834</v>
      </c>
      <c r="J23" s="19">
        <v>39215</v>
      </c>
      <c r="K23" s="19">
        <v>21797</v>
      </c>
      <c r="L23" s="19">
        <v>24352</v>
      </c>
      <c r="M23" s="19">
        <f t="shared" si="0"/>
        <v>120033</v>
      </c>
      <c r="N23" s="19">
        <f t="shared" si="1"/>
        <v>108569</v>
      </c>
      <c r="O23" s="148">
        <f t="shared" si="2"/>
        <v>28.529019003595273</v>
      </c>
      <c r="P23" s="148">
        <f t="shared" si="3"/>
        <v>22.414997431946585</v>
      </c>
      <c r="Q23" s="148">
        <f t="shared" si="4"/>
        <v>0.95326142783769896</v>
      </c>
      <c r="R23" s="148">
        <f t="shared" si="5"/>
        <v>0.69851052901900357</v>
      </c>
      <c r="S23" s="148">
        <f t="shared" si="6"/>
        <v>20.972778633795585</v>
      </c>
      <c r="T23" s="148">
        <f t="shared" si="7"/>
        <v>20.141242937853107</v>
      </c>
      <c r="U23" s="148">
        <f t="shared" si="8"/>
        <v>11.195172059578839</v>
      </c>
      <c r="V23" s="148">
        <f t="shared" si="9"/>
        <v>12.507447354904981</v>
      </c>
      <c r="W23" s="148">
        <f t="shared" si="10"/>
        <v>61.650231124807391</v>
      </c>
      <c r="X23" s="148">
        <f t="shared" si="11"/>
        <v>55.762198253723682</v>
      </c>
      <c r="Y23" s="49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</row>
    <row r="24" spans="1:212" ht="12.95" customHeight="1" x14ac:dyDescent="0.2">
      <c r="A24" s="31" t="s">
        <v>62</v>
      </c>
      <c r="B24" s="16" t="s">
        <v>90</v>
      </c>
      <c r="C24" s="19">
        <v>106</v>
      </c>
      <c r="D24" s="19">
        <v>106</v>
      </c>
      <c r="E24" s="19">
        <v>26443</v>
      </c>
      <c r="F24" s="19">
        <v>17916</v>
      </c>
      <c r="G24" s="19">
        <v>1836</v>
      </c>
      <c r="H24" s="19">
        <v>1528</v>
      </c>
      <c r="I24" s="19">
        <v>19695</v>
      </c>
      <c r="J24" s="19">
        <v>19490</v>
      </c>
      <c r="K24" s="19">
        <v>21483</v>
      </c>
      <c r="L24" s="19">
        <v>23127</v>
      </c>
      <c r="M24" s="19">
        <f t="shared" si="0"/>
        <v>69457</v>
      </c>
      <c r="N24" s="19">
        <f t="shared" si="1"/>
        <v>62061</v>
      </c>
      <c r="O24" s="148">
        <f t="shared" si="2"/>
        <v>22.678387650085764</v>
      </c>
      <c r="P24" s="148">
        <f t="shared" si="3"/>
        <v>15.365351629502573</v>
      </c>
      <c r="Q24" s="148">
        <f t="shared" si="4"/>
        <v>1.5746140651801028</v>
      </c>
      <c r="R24" s="148">
        <f t="shared" si="5"/>
        <v>1.3104631217838765</v>
      </c>
      <c r="S24" s="148">
        <f t="shared" si="6"/>
        <v>16.89108061749571</v>
      </c>
      <c r="T24" s="148">
        <f t="shared" si="7"/>
        <v>16.715265866209265</v>
      </c>
      <c r="U24" s="148">
        <f t="shared" si="8"/>
        <v>18.424528301886792</v>
      </c>
      <c r="V24" s="148">
        <f t="shared" si="9"/>
        <v>19.834476843910807</v>
      </c>
      <c r="W24" s="148">
        <f t="shared" si="10"/>
        <v>59.568610634648365</v>
      </c>
      <c r="X24" s="148">
        <f t="shared" si="11"/>
        <v>53.225557461406524</v>
      </c>
      <c r="Y24" s="49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</row>
    <row r="25" spans="1:212" ht="12.95" customHeight="1" x14ac:dyDescent="0.2">
      <c r="A25" s="31" t="s">
        <v>63</v>
      </c>
      <c r="B25" s="16" t="s">
        <v>91</v>
      </c>
      <c r="C25" s="19">
        <v>125</v>
      </c>
      <c r="D25" s="19">
        <v>125</v>
      </c>
      <c r="E25" s="19">
        <v>43614</v>
      </c>
      <c r="F25" s="19">
        <v>28557</v>
      </c>
      <c r="G25" s="19">
        <v>1590</v>
      </c>
      <c r="H25" s="19">
        <v>966</v>
      </c>
      <c r="I25" s="19">
        <v>29803</v>
      </c>
      <c r="J25" s="19">
        <v>26497</v>
      </c>
      <c r="K25" s="19">
        <v>17641</v>
      </c>
      <c r="L25" s="19">
        <v>19726</v>
      </c>
      <c r="M25" s="19">
        <f t="shared" si="0"/>
        <v>92648</v>
      </c>
      <c r="N25" s="19">
        <f t="shared" si="1"/>
        <v>75746</v>
      </c>
      <c r="O25" s="148">
        <f t="shared" si="2"/>
        <v>31.719272727272724</v>
      </c>
      <c r="P25" s="148">
        <f t="shared" si="3"/>
        <v>20.768727272727272</v>
      </c>
      <c r="Q25" s="148">
        <f t="shared" si="4"/>
        <v>1.1563636363636365</v>
      </c>
      <c r="R25" s="148">
        <f t="shared" si="5"/>
        <v>0.70254545454545447</v>
      </c>
      <c r="S25" s="148">
        <f t="shared" si="6"/>
        <v>21.674909090909093</v>
      </c>
      <c r="T25" s="148">
        <f t="shared" si="7"/>
        <v>19.270545454545456</v>
      </c>
      <c r="U25" s="148">
        <f t="shared" si="8"/>
        <v>12.829818181818181</v>
      </c>
      <c r="V25" s="148">
        <f t="shared" si="9"/>
        <v>14.346181818181817</v>
      </c>
      <c r="W25" s="148">
        <f t="shared" si="10"/>
        <v>67.38036363636364</v>
      </c>
      <c r="X25" s="148">
        <f t="shared" si="11"/>
        <v>55.088000000000001</v>
      </c>
      <c r="Y25" s="49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</row>
    <row r="26" spans="1:212" ht="12.95" customHeight="1" x14ac:dyDescent="0.2">
      <c r="A26" s="31" t="s">
        <v>64</v>
      </c>
      <c r="B26" s="16" t="s">
        <v>92</v>
      </c>
      <c r="C26" s="19">
        <v>91</v>
      </c>
      <c r="D26" s="19">
        <v>91</v>
      </c>
      <c r="E26" s="19">
        <v>29094</v>
      </c>
      <c r="F26" s="19">
        <v>18919</v>
      </c>
      <c r="G26" s="19">
        <v>1279</v>
      </c>
      <c r="H26" s="19">
        <v>958</v>
      </c>
      <c r="I26" s="19">
        <v>17893</v>
      </c>
      <c r="J26" s="19">
        <v>16166</v>
      </c>
      <c r="K26" s="19">
        <v>18322</v>
      </c>
      <c r="L26" s="19">
        <v>19734</v>
      </c>
      <c r="M26" s="19">
        <f t="shared" si="0"/>
        <v>66588</v>
      </c>
      <c r="N26" s="19">
        <f t="shared" si="1"/>
        <v>55777</v>
      </c>
      <c r="O26" s="148">
        <f t="shared" si="2"/>
        <v>29.064935064935067</v>
      </c>
      <c r="P26" s="148">
        <f t="shared" si="3"/>
        <v>18.900099900099899</v>
      </c>
      <c r="Q26" s="148">
        <f t="shared" si="4"/>
        <v>1.2777222777222776</v>
      </c>
      <c r="R26" s="148">
        <f t="shared" si="5"/>
        <v>0.95704295704295705</v>
      </c>
      <c r="S26" s="148">
        <f t="shared" si="6"/>
        <v>17.875124875124875</v>
      </c>
      <c r="T26" s="148">
        <f t="shared" si="7"/>
        <v>16.149850149850149</v>
      </c>
      <c r="U26" s="148">
        <f t="shared" si="8"/>
        <v>18.303696303696302</v>
      </c>
      <c r="V26" s="148">
        <f t="shared" si="9"/>
        <v>19.714285714285715</v>
      </c>
      <c r="W26" s="148">
        <f t="shared" si="10"/>
        <v>66.521478521478514</v>
      </c>
      <c r="X26" s="148">
        <f t="shared" si="11"/>
        <v>55.721278721278722</v>
      </c>
      <c r="Y26" s="49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</row>
    <row r="27" spans="1:212" ht="12.95" customHeight="1" x14ac:dyDescent="0.2">
      <c r="A27" s="31" t="s">
        <v>65</v>
      </c>
      <c r="B27" s="16" t="s">
        <v>93</v>
      </c>
      <c r="C27" s="19">
        <v>313</v>
      </c>
      <c r="D27" s="19">
        <v>313</v>
      </c>
      <c r="E27" s="19">
        <v>97758</v>
      </c>
      <c r="F27" s="19">
        <v>65902</v>
      </c>
      <c r="G27" s="19">
        <v>3843</v>
      </c>
      <c r="H27" s="19">
        <v>2564</v>
      </c>
      <c r="I27" s="19">
        <v>85038</v>
      </c>
      <c r="J27" s="19">
        <v>89787</v>
      </c>
      <c r="K27" s="19">
        <v>46161</v>
      </c>
      <c r="L27" s="19">
        <v>48733</v>
      </c>
      <c r="M27" s="19">
        <f t="shared" si="0"/>
        <v>232800</v>
      </c>
      <c r="N27" s="19">
        <f t="shared" si="1"/>
        <v>206986</v>
      </c>
      <c r="O27" s="148">
        <f t="shared" si="2"/>
        <v>28.393261690386293</v>
      </c>
      <c r="P27" s="148">
        <f t="shared" si="3"/>
        <v>19.140865524252106</v>
      </c>
      <c r="Q27" s="148">
        <f t="shared" si="4"/>
        <v>1.1161777519604996</v>
      </c>
      <c r="R27" s="148">
        <f t="shared" si="5"/>
        <v>0.74469939006680219</v>
      </c>
      <c r="S27" s="148">
        <f t="shared" si="6"/>
        <v>24.698809178042406</v>
      </c>
      <c r="T27" s="148">
        <f t="shared" si="7"/>
        <v>26.078129538193437</v>
      </c>
      <c r="U27" s="148">
        <f t="shared" si="8"/>
        <v>13.407203020621552</v>
      </c>
      <c r="V27" s="148">
        <f t="shared" si="9"/>
        <v>14.154225965727562</v>
      </c>
      <c r="W27" s="148">
        <f t="shared" si="10"/>
        <v>67.61545164101075</v>
      </c>
      <c r="X27" s="148">
        <f t="shared" si="11"/>
        <v>60.117920418239905</v>
      </c>
      <c r="Y27" s="49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</row>
    <row r="28" spans="1:212" ht="12.95" customHeight="1" x14ac:dyDescent="0.2">
      <c r="A28" s="31" t="s">
        <v>66</v>
      </c>
      <c r="B28" s="16" t="s">
        <v>94</v>
      </c>
      <c r="C28" s="19">
        <v>142</v>
      </c>
      <c r="D28" s="19">
        <v>142</v>
      </c>
      <c r="E28" s="19">
        <v>41906</v>
      </c>
      <c r="F28" s="19">
        <v>27383</v>
      </c>
      <c r="G28" s="19">
        <v>1344</v>
      </c>
      <c r="H28" s="19">
        <v>881</v>
      </c>
      <c r="I28" s="19">
        <v>27991</v>
      </c>
      <c r="J28" s="19">
        <v>24811</v>
      </c>
      <c r="K28" s="19">
        <v>27208</v>
      </c>
      <c r="L28" s="19">
        <v>30463</v>
      </c>
      <c r="M28" s="19">
        <f t="shared" si="0"/>
        <v>98449</v>
      </c>
      <c r="N28" s="19">
        <f t="shared" si="1"/>
        <v>83538</v>
      </c>
      <c r="O28" s="148">
        <f t="shared" si="2"/>
        <v>26.828425096030731</v>
      </c>
      <c r="P28" s="148">
        <f t="shared" si="3"/>
        <v>17.530729833546733</v>
      </c>
      <c r="Q28" s="148">
        <f t="shared" si="4"/>
        <v>0.86043533930857874</v>
      </c>
      <c r="R28" s="148">
        <f t="shared" si="5"/>
        <v>0.56402048655569781</v>
      </c>
      <c r="S28" s="148">
        <f t="shared" si="6"/>
        <v>17.919974391805379</v>
      </c>
      <c r="T28" s="148">
        <f t="shared" si="7"/>
        <v>15.884122919334187</v>
      </c>
      <c r="U28" s="148">
        <f t="shared" si="8"/>
        <v>17.418693982074263</v>
      </c>
      <c r="V28" s="148">
        <f t="shared" si="9"/>
        <v>19.502560819462229</v>
      </c>
      <c r="W28" s="148">
        <f t="shared" si="10"/>
        <v>63.02752880921895</v>
      </c>
      <c r="X28" s="148">
        <f t="shared" si="11"/>
        <v>53.481434058898841</v>
      </c>
      <c r="Y28" s="49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</row>
    <row r="29" spans="1:212" ht="12.95" customHeight="1" x14ac:dyDescent="0.2">
      <c r="A29" s="31" t="s">
        <v>67</v>
      </c>
      <c r="B29" s="16" t="s">
        <v>95</v>
      </c>
      <c r="C29" s="19">
        <v>137</v>
      </c>
      <c r="D29" s="19">
        <v>137</v>
      </c>
      <c r="E29" s="19">
        <v>38703</v>
      </c>
      <c r="F29" s="19">
        <v>29749</v>
      </c>
      <c r="G29" s="19">
        <v>2405</v>
      </c>
      <c r="H29" s="19">
        <v>1331</v>
      </c>
      <c r="I29" s="19">
        <v>28791</v>
      </c>
      <c r="J29" s="19">
        <v>24960</v>
      </c>
      <c r="K29" s="19">
        <v>20618</v>
      </c>
      <c r="L29" s="19">
        <v>23477</v>
      </c>
      <c r="M29" s="19">
        <f t="shared" si="0"/>
        <v>90517</v>
      </c>
      <c r="N29" s="19">
        <f t="shared" si="1"/>
        <v>79517</v>
      </c>
      <c r="O29" s="148">
        <f t="shared" si="2"/>
        <v>25.682149966821498</v>
      </c>
      <c r="P29" s="148">
        <f t="shared" si="3"/>
        <v>19.740544127405443</v>
      </c>
      <c r="Q29" s="148">
        <f t="shared" si="4"/>
        <v>1.5958858659588586</v>
      </c>
      <c r="R29" s="148">
        <f t="shared" si="5"/>
        <v>0.88321167883211682</v>
      </c>
      <c r="S29" s="148">
        <f t="shared" si="6"/>
        <v>19.104844061048439</v>
      </c>
      <c r="T29" s="148">
        <f t="shared" si="7"/>
        <v>16.562707365627073</v>
      </c>
      <c r="U29" s="148">
        <f t="shared" si="8"/>
        <v>13.681486396814863</v>
      </c>
      <c r="V29" s="148">
        <f t="shared" si="9"/>
        <v>15.578633045786331</v>
      </c>
      <c r="W29" s="148">
        <f t="shared" si="10"/>
        <v>60.064366290643662</v>
      </c>
      <c r="X29" s="148">
        <f t="shared" si="11"/>
        <v>52.765096217650964</v>
      </c>
      <c r="Y29" s="49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</row>
    <row r="30" spans="1:212" ht="12.95" customHeight="1" x14ac:dyDescent="0.2">
      <c r="A30" s="31" t="s">
        <v>68</v>
      </c>
      <c r="B30" s="16" t="s">
        <v>96</v>
      </c>
      <c r="C30" s="19">
        <v>139</v>
      </c>
      <c r="D30" s="19">
        <v>139</v>
      </c>
      <c r="E30" s="19">
        <v>32272</v>
      </c>
      <c r="F30" s="19">
        <v>21917</v>
      </c>
      <c r="G30" s="19">
        <v>1438</v>
      </c>
      <c r="H30" s="19">
        <v>926</v>
      </c>
      <c r="I30" s="19">
        <v>28023</v>
      </c>
      <c r="J30" s="19">
        <v>23758</v>
      </c>
      <c r="K30" s="19">
        <v>20817</v>
      </c>
      <c r="L30" s="19">
        <v>23192</v>
      </c>
      <c r="M30" s="19">
        <f t="shared" si="0"/>
        <v>82550</v>
      </c>
      <c r="N30" s="19">
        <f t="shared" si="1"/>
        <v>69793</v>
      </c>
      <c r="O30" s="148">
        <f t="shared" si="2"/>
        <v>21.106605624591236</v>
      </c>
      <c r="P30" s="148">
        <f t="shared" si="3"/>
        <v>14.33420536298234</v>
      </c>
      <c r="Q30" s="148">
        <f t="shared" si="4"/>
        <v>0.94048397645519943</v>
      </c>
      <c r="R30" s="148">
        <f t="shared" si="5"/>
        <v>0.60562459123610202</v>
      </c>
      <c r="S30" s="148">
        <f t="shared" si="6"/>
        <v>18.32766514061478</v>
      </c>
      <c r="T30" s="148">
        <f t="shared" si="7"/>
        <v>15.538260300850228</v>
      </c>
      <c r="U30" s="148">
        <f t="shared" si="8"/>
        <v>13.614780902550688</v>
      </c>
      <c r="V30" s="148">
        <f t="shared" si="9"/>
        <v>15.168083714846306</v>
      </c>
      <c r="W30" s="148">
        <f t="shared" si="10"/>
        <v>53.989535644211898</v>
      </c>
      <c r="X30" s="148">
        <f t="shared" si="11"/>
        <v>45.646173969914976</v>
      </c>
      <c r="Y30" s="49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</row>
    <row r="31" spans="1:212" ht="12.95" customHeight="1" x14ac:dyDescent="0.2">
      <c r="A31" s="31" t="s">
        <v>69</v>
      </c>
      <c r="B31" s="16" t="s">
        <v>97</v>
      </c>
      <c r="C31" s="19">
        <v>78</v>
      </c>
      <c r="D31" s="19">
        <v>78</v>
      </c>
      <c r="E31" s="19">
        <v>17050</v>
      </c>
      <c r="F31" s="19">
        <v>10566</v>
      </c>
      <c r="G31" s="19">
        <v>1172</v>
      </c>
      <c r="H31" s="19">
        <v>797</v>
      </c>
      <c r="I31" s="19">
        <v>15128</v>
      </c>
      <c r="J31" s="19">
        <v>15435</v>
      </c>
      <c r="K31" s="19">
        <v>19350</v>
      </c>
      <c r="L31" s="19">
        <v>21171</v>
      </c>
      <c r="M31" s="19">
        <f t="shared" si="0"/>
        <v>52700</v>
      </c>
      <c r="N31" s="19">
        <f t="shared" si="1"/>
        <v>47969</v>
      </c>
      <c r="O31" s="148">
        <f t="shared" si="2"/>
        <v>19.871794871794872</v>
      </c>
      <c r="P31" s="148">
        <f t="shared" si="3"/>
        <v>12.314685314685313</v>
      </c>
      <c r="Q31" s="148">
        <f t="shared" si="4"/>
        <v>1.3659673659673659</v>
      </c>
      <c r="R31" s="148">
        <f t="shared" si="5"/>
        <v>0.92890442890442881</v>
      </c>
      <c r="S31" s="148">
        <f t="shared" si="6"/>
        <v>17.631701631701631</v>
      </c>
      <c r="T31" s="148">
        <f t="shared" si="7"/>
        <v>17.98951048951049</v>
      </c>
      <c r="U31" s="148">
        <f t="shared" si="8"/>
        <v>22.55244755244755</v>
      </c>
      <c r="V31" s="148">
        <f t="shared" si="9"/>
        <v>24.674825174825173</v>
      </c>
      <c r="W31" s="148">
        <f t="shared" si="10"/>
        <v>61.421911421911418</v>
      </c>
      <c r="X31" s="148">
        <f t="shared" si="11"/>
        <v>55.907925407925404</v>
      </c>
      <c r="Y31" s="49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</row>
    <row r="32" spans="1:212" ht="12.95" customHeight="1" x14ac:dyDescent="0.2">
      <c r="A32" s="31" t="s">
        <v>70</v>
      </c>
      <c r="B32" s="16" t="s">
        <v>98</v>
      </c>
      <c r="C32" s="19">
        <v>131</v>
      </c>
      <c r="D32" s="19">
        <v>131</v>
      </c>
      <c r="E32" s="19">
        <v>29196</v>
      </c>
      <c r="F32" s="19">
        <v>18718</v>
      </c>
      <c r="G32" s="19">
        <v>1567</v>
      </c>
      <c r="H32" s="19">
        <v>1043</v>
      </c>
      <c r="I32" s="19">
        <v>28581</v>
      </c>
      <c r="J32" s="19">
        <v>26081</v>
      </c>
      <c r="K32" s="19">
        <v>16827</v>
      </c>
      <c r="L32" s="19">
        <v>19383</v>
      </c>
      <c r="M32" s="19">
        <f t="shared" si="0"/>
        <v>76171</v>
      </c>
      <c r="N32" s="19">
        <f t="shared" si="1"/>
        <v>65225</v>
      </c>
      <c r="O32" s="148">
        <f t="shared" si="2"/>
        <v>20.260929909784871</v>
      </c>
      <c r="P32" s="148">
        <f t="shared" si="3"/>
        <v>12.989590562109646</v>
      </c>
      <c r="Q32" s="148">
        <f t="shared" si="4"/>
        <v>1.0874392782789728</v>
      </c>
      <c r="R32" s="148">
        <f t="shared" si="5"/>
        <v>0.72380291464260926</v>
      </c>
      <c r="S32" s="148">
        <f t="shared" si="6"/>
        <v>19.83414295628036</v>
      </c>
      <c r="T32" s="148">
        <f t="shared" si="7"/>
        <v>18.099236641221374</v>
      </c>
      <c r="U32" s="148">
        <f t="shared" si="8"/>
        <v>11.677307425399029</v>
      </c>
      <c r="V32" s="148">
        <f t="shared" si="9"/>
        <v>13.451075641915336</v>
      </c>
      <c r="W32" s="148">
        <f t="shared" si="10"/>
        <v>52.85981956974323</v>
      </c>
      <c r="X32" s="148">
        <f t="shared" si="11"/>
        <v>45.263705759888964</v>
      </c>
      <c r="Y32" s="49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</row>
    <row r="33" spans="1:212" ht="12.95" customHeight="1" x14ac:dyDescent="0.2">
      <c r="A33" s="31" t="s">
        <v>71</v>
      </c>
      <c r="B33" s="16" t="s">
        <v>99</v>
      </c>
      <c r="C33" s="19">
        <v>317</v>
      </c>
      <c r="D33" s="19">
        <v>317</v>
      </c>
      <c r="E33" s="19">
        <v>165581</v>
      </c>
      <c r="F33" s="19">
        <v>127321</v>
      </c>
      <c r="G33" s="19">
        <v>5150</v>
      </c>
      <c r="H33" s="19">
        <v>4264</v>
      </c>
      <c r="I33" s="19">
        <v>79248</v>
      </c>
      <c r="J33" s="19">
        <v>82762</v>
      </c>
      <c r="K33" s="19">
        <v>79096</v>
      </c>
      <c r="L33" s="19">
        <v>84989</v>
      </c>
      <c r="M33" s="19">
        <f t="shared" si="0"/>
        <v>329075</v>
      </c>
      <c r="N33" s="19">
        <f t="shared" si="1"/>
        <v>299336</v>
      </c>
      <c r="O33" s="148">
        <f t="shared" si="2"/>
        <v>47.485230857470604</v>
      </c>
      <c r="P33" s="148">
        <f t="shared" si="3"/>
        <v>36.51304846572986</v>
      </c>
      <c r="Q33" s="148">
        <f t="shared" si="4"/>
        <v>1.4769142529394896</v>
      </c>
      <c r="R33" s="148">
        <f t="shared" si="5"/>
        <v>1.2228276455405793</v>
      </c>
      <c r="S33" s="148">
        <f t="shared" si="6"/>
        <v>22.726699168339547</v>
      </c>
      <c r="T33" s="148">
        <f t="shared" si="7"/>
        <v>23.734442213937484</v>
      </c>
      <c r="U33" s="148">
        <f t="shared" si="8"/>
        <v>22.683108689417836</v>
      </c>
      <c r="V33" s="148">
        <f t="shared" si="9"/>
        <v>24.37310008603384</v>
      </c>
      <c r="W33" s="148">
        <f t="shared" si="10"/>
        <v>94.371952968167477</v>
      </c>
      <c r="X33" s="148">
        <f t="shared" si="11"/>
        <v>85.843418411241757</v>
      </c>
      <c r="Y33" s="49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</row>
    <row r="34" spans="1:212" ht="12.95" customHeight="1" x14ac:dyDescent="0.2">
      <c r="A34" s="144" t="s">
        <v>72</v>
      </c>
      <c r="B34" s="145" t="s">
        <v>100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48"/>
      <c r="N34" s="19"/>
      <c r="O34" s="19"/>
      <c r="P34" s="148"/>
      <c r="Q34" s="148"/>
      <c r="R34" s="19"/>
      <c r="S34" s="19"/>
      <c r="T34" s="148"/>
      <c r="U34" s="148"/>
      <c r="V34" s="19"/>
      <c r="W34" s="19"/>
      <c r="X34" s="148"/>
      <c r="Y34" s="114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  <c r="CT34" s="115"/>
      <c r="CU34" s="115"/>
      <c r="CV34" s="115"/>
      <c r="CW34" s="115"/>
      <c r="CX34" s="115"/>
      <c r="CY34" s="115"/>
      <c r="CZ34" s="115"/>
      <c r="DA34" s="115"/>
      <c r="DB34" s="115"/>
      <c r="DC34" s="115"/>
      <c r="DD34" s="115"/>
      <c r="DE34" s="115"/>
      <c r="DF34" s="115"/>
      <c r="DG34" s="115"/>
      <c r="DH34" s="115"/>
      <c r="DI34" s="115"/>
      <c r="DJ34" s="115"/>
      <c r="DK34" s="115"/>
      <c r="DL34" s="115"/>
      <c r="DM34" s="115"/>
      <c r="DN34" s="115"/>
      <c r="DO34" s="115"/>
      <c r="DP34" s="115"/>
      <c r="DQ34" s="115"/>
      <c r="DR34" s="115"/>
      <c r="DS34" s="115"/>
      <c r="DT34" s="115"/>
      <c r="DU34" s="115"/>
      <c r="DV34" s="115"/>
      <c r="DW34" s="115"/>
      <c r="DX34" s="115"/>
      <c r="DY34" s="115"/>
      <c r="DZ34" s="115"/>
      <c r="EA34" s="115"/>
      <c r="EB34" s="115"/>
      <c r="EC34" s="115"/>
      <c r="ED34" s="115"/>
      <c r="EE34" s="115"/>
      <c r="EF34" s="115"/>
      <c r="EG34" s="115"/>
      <c r="EH34" s="115"/>
      <c r="EI34" s="115"/>
      <c r="EJ34" s="115"/>
      <c r="EK34" s="115"/>
      <c r="EL34" s="115"/>
      <c r="EM34" s="115"/>
      <c r="EN34" s="115"/>
      <c r="EO34" s="115"/>
      <c r="EP34" s="115"/>
      <c r="EQ34" s="115"/>
      <c r="ER34" s="115"/>
      <c r="ES34" s="115"/>
      <c r="ET34" s="115"/>
      <c r="EU34" s="115"/>
      <c r="EV34" s="115"/>
      <c r="EW34" s="115"/>
      <c r="EX34" s="115"/>
      <c r="EY34" s="115"/>
      <c r="EZ34" s="115"/>
      <c r="FA34" s="115"/>
      <c r="FB34" s="115"/>
      <c r="FC34" s="115"/>
      <c r="FD34" s="115"/>
      <c r="FE34" s="115"/>
      <c r="FF34" s="115"/>
      <c r="FG34" s="115"/>
      <c r="FH34" s="115"/>
      <c r="FI34" s="115"/>
      <c r="FJ34" s="115"/>
      <c r="FK34" s="115"/>
      <c r="FL34" s="115"/>
      <c r="FM34" s="115"/>
      <c r="FN34" s="115"/>
      <c r="FO34" s="115"/>
      <c r="FP34" s="115"/>
      <c r="FQ34" s="115"/>
      <c r="FR34" s="115"/>
      <c r="FS34" s="115"/>
      <c r="FT34" s="115"/>
      <c r="FU34" s="115"/>
      <c r="FV34" s="115"/>
      <c r="FW34" s="115"/>
      <c r="FX34" s="115"/>
      <c r="FY34" s="115"/>
      <c r="FZ34" s="115"/>
      <c r="GA34" s="115"/>
      <c r="GB34" s="115"/>
      <c r="GC34" s="115"/>
      <c r="GD34" s="115"/>
      <c r="GE34" s="115"/>
      <c r="GF34" s="115"/>
      <c r="GG34" s="115"/>
      <c r="GH34" s="115"/>
      <c r="GI34" s="115"/>
      <c r="GJ34" s="115"/>
      <c r="GK34" s="115"/>
      <c r="GL34" s="115"/>
      <c r="GM34" s="115"/>
      <c r="GN34" s="115"/>
      <c r="GO34" s="115"/>
      <c r="GP34" s="115"/>
      <c r="GQ34" s="115"/>
      <c r="GR34" s="115"/>
      <c r="GS34" s="115"/>
      <c r="GT34" s="115"/>
      <c r="GU34" s="115"/>
      <c r="GV34" s="115"/>
      <c r="GW34" s="115"/>
      <c r="GX34" s="115"/>
      <c r="GY34" s="115"/>
      <c r="GZ34" s="115"/>
      <c r="HA34" s="115"/>
      <c r="HB34" s="115"/>
      <c r="HC34" s="115"/>
      <c r="HD34" s="115"/>
    </row>
    <row r="35" spans="1:212" ht="12.95" customHeight="1" x14ac:dyDescent="0.2">
      <c r="A35" s="138"/>
      <c r="B35" s="146" t="s">
        <v>37</v>
      </c>
      <c r="C35" s="92">
        <f t="shared" ref="C35:N35" si="12">SUM(C8:C34)</f>
        <v>4339</v>
      </c>
      <c r="D35" s="92">
        <f t="shared" si="12"/>
        <v>4344</v>
      </c>
      <c r="E35" s="92">
        <f t="shared" si="12"/>
        <v>1292012</v>
      </c>
      <c r="F35" s="92">
        <f t="shared" si="12"/>
        <v>931513</v>
      </c>
      <c r="G35" s="92">
        <f t="shared" si="12"/>
        <v>57374</v>
      </c>
      <c r="H35" s="92">
        <f t="shared" si="12"/>
        <v>40773</v>
      </c>
      <c r="I35" s="92">
        <f t="shared" si="12"/>
        <v>998205</v>
      </c>
      <c r="J35" s="92">
        <f t="shared" si="12"/>
        <v>953734</v>
      </c>
      <c r="K35" s="92">
        <f t="shared" si="12"/>
        <v>791976</v>
      </c>
      <c r="L35" s="92">
        <f t="shared" si="12"/>
        <v>853217</v>
      </c>
      <c r="M35" s="92">
        <f t="shared" si="12"/>
        <v>3139567</v>
      </c>
      <c r="N35" s="92">
        <f t="shared" si="12"/>
        <v>2779237</v>
      </c>
      <c r="O35" s="151">
        <f>E35/C35/11</f>
        <v>27.069747951978879</v>
      </c>
      <c r="P35" s="151">
        <f>F35/D35/11</f>
        <v>19.494244935543279</v>
      </c>
      <c r="Q35" s="151">
        <f>G35/C35/11</f>
        <v>1.2020784009721552</v>
      </c>
      <c r="R35" s="151">
        <f>H35/D35/11</f>
        <v>0.85327724761426427</v>
      </c>
      <c r="S35" s="151">
        <f>I35/C35/11</f>
        <v>20.914014540426155</v>
      </c>
      <c r="T35" s="151">
        <f>J35/D35/11</f>
        <v>19.959275071153524</v>
      </c>
      <c r="U35" s="151">
        <f>K35/C35/11</f>
        <v>16.593182341972383</v>
      </c>
      <c r="V35" s="151">
        <f>L35/D35/11</f>
        <v>17.855704838439646</v>
      </c>
      <c r="W35" s="151">
        <f>O35+Q35+S35+U35</f>
        <v>65.77902323534957</v>
      </c>
      <c r="X35" s="151">
        <f>P35+R35+T35+V35</f>
        <v>58.162502092750714</v>
      </c>
      <c r="Y35" s="6"/>
    </row>
    <row r="36" spans="1:212" ht="12.95" customHeight="1" x14ac:dyDescent="0.2">
      <c r="A36" s="119"/>
      <c r="B36" s="119"/>
      <c r="C36" s="119"/>
      <c r="D36" s="119"/>
      <c r="E36" s="119"/>
      <c r="F36" s="119"/>
      <c r="G36" s="119"/>
      <c r="H36" s="119"/>
      <c r="I36" s="119"/>
      <c r="J36" s="119"/>
      <c r="K36" s="147"/>
      <c r="L36" s="119"/>
      <c r="M36" s="149"/>
      <c r="N36" s="119"/>
      <c r="O36" s="119"/>
      <c r="P36" s="149"/>
      <c r="Q36" s="149"/>
      <c r="R36" s="119"/>
      <c r="S36" s="119"/>
      <c r="T36" s="149"/>
      <c r="U36" s="149"/>
      <c r="V36" s="119"/>
      <c r="W36" s="119"/>
      <c r="X36" s="149"/>
    </row>
    <row r="37" spans="1:212" ht="12.95" customHeight="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46"/>
      <c r="L37" s="22"/>
      <c r="M37" s="150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</row>
    <row r="38" spans="1:212" ht="15.95" customHeight="1" x14ac:dyDescent="0.25">
      <c r="A38" s="22"/>
      <c r="B38" s="24"/>
      <c r="C38" s="22"/>
      <c r="D38" s="46"/>
      <c r="E38" s="22"/>
      <c r="F38" s="46"/>
      <c r="G38" s="22"/>
      <c r="H38" s="46"/>
      <c r="I38" s="22"/>
      <c r="J38" s="46"/>
      <c r="K38" s="46"/>
      <c r="L38" s="46"/>
      <c r="M38" s="22"/>
      <c r="N38" s="22"/>
      <c r="O38" s="46"/>
      <c r="P38" s="22"/>
      <c r="Q38" s="22"/>
      <c r="R38" s="22"/>
      <c r="S38" s="46"/>
      <c r="T38" s="22"/>
      <c r="U38" s="22"/>
      <c r="V38" s="22"/>
      <c r="W38" s="46"/>
      <c r="X38" s="22"/>
    </row>
    <row r="39" spans="1:212" ht="15.95" customHeight="1" x14ac:dyDescent="0.25">
      <c r="A39" s="22"/>
      <c r="B39" s="24"/>
      <c r="C39" s="22"/>
      <c r="D39" s="46"/>
      <c r="E39" s="22"/>
      <c r="F39" s="46"/>
      <c r="G39" s="22"/>
      <c r="H39" s="46"/>
      <c r="I39" s="22"/>
      <c r="J39" s="46"/>
      <c r="K39" s="46"/>
      <c r="L39" s="46"/>
      <c r="M39" s="22"/>
      <c r="N39" s="22"/>
      <c r="O39" s="46"/>
      <c r="P39" s="22"/>
      <c r="Q39" s="22"/>
      <c r="R39" s="22"/>
      <c r="S39" s="46"/>
      <c r="T39" s="22"/>
      <c r="U39" s="22"/>
      <c r="V39" s="22"/>
      <c r="W39" s="46"/>
      <c r="X39" s="22"/>
    </row>
    <row r="40" spans="1:212" ht="12.9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46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</row>
    <row r="41" spans="1:212" ht="12.9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46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spans="1:212" ht="12.95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46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spans="1:212" ht="12.9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46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</row>
    <row r="44" spans="1:212" ht="12.9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46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</row>
    <row r="45" spans="1:212" ht="12.9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46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</row>
    <row r="46" spans="1:212" ht="12.9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46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</row>
    <row r="47" spans="1:212" ht="12.9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46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  <row r="48" spans="1:212" ht="12.9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46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</row>
    <row r="49" spans="1:24" ht="12.9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46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1:24" ht="12.9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46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</row>
    <row r="51" spans="1:24" ht="12.9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46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</row>
    <row r="52" spans="1:24" ht="12.9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46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</row>
    <row r="53" spans="1:24" ht="12.9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46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</row>
    <row r="54" spans="1:24" ht="12.9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46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</row>
    <row r="55" spans="1:24" ht="12.9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46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</row>
    <row r="56" spans="1:24" ht="12.9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46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</row>
    <row r="57" spans="1:24" ht="12.9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46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</row>
    <row r="58" spans="1:24" ht="12.9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46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</row>
    <row r="59" spans="1:24" ht="12.9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46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</row>
    <row r="60" spans="1:24" ht="12.9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46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  <row r="61" spans="1:24" ht="12.9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46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</row>
    <row r="62" spans="1:24" ht="12.9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46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</row>
    <row r="63" spans="1:24" ht="12.95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46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</row>
    <row r="64" spans="1:24" ht="12.95" customHeight="1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46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</row>
    <row r="65" spans="1:24" ht="12.95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46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</row>
    <row r="66" spans="1:24" ht="12.95" customHeight="1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46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</row>
    <row r="67" spans="1:24" ht="12.95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46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</row>
    <row r="68" spans="1:24" ht="12.95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46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</row>
    <row r="69" spans="1:24" ht="12.95" customHeight="1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46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</row>
  </sheetData>
  <mergeCells count="19">
    <mergeCell ref="M1:N1"/>
    <mergeCell ref="W1:X1"/>
    <mergeCell ref="A2:B2"/>
    <mergeCell ref="C2:L2"/>
    <mergeCell ref="A4:A6"/>
    <mergeCell ref="B4:B6"/>
    <mergeCell ref="C4:D5"/>
    <mergeCell ref="E4:N4"/>
    <mergeCell ref="O4:X4"/>
    <mergeCell ref="E5:F5"/>
    <mergeCell ref="S5:T5"/>
    <mergeCell ref="U5:V5"/>
    <mergeCell ref="W5:X5"/>
    <mergeCell ref="G5:H5"/>
    <mergeCell ref="I5:J5"/>
    <mergeCell ref="K5:L5"/>
    <mergeCell ref="M5:N5"/>
    <mergeCell ref="O5:P5"/>
    <mergeCell ref="Q5:R5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42"/>
  <sheetViews>
    <sheetView workbookViewId="0">
      <selection activeCell="F33" sqref="F33"/>
    </sheetView>
  </sheetViews>
  <sheetFormatPr defaultRowHeight="12.75" x14ac:dyDescent="0.2"/>
  <cols>
    <col min="1" max="1" width="3.28515625" customWidth="1"/>
    <col min="2" max="2" width="25.85546875" customWidth="1"/>
    <col min="3" max="4" width="7.140625" customWidth="1"/>
    <col min="5" max="6" width="9" customWidth="1"/>
    <col min="7" max="7" width="7.42578125" customWidth="1"/>
    <col min="9" max="10" width="6.85546875" customWidth="1"/>
    <col min="11" max="12" width="9.42578125" customWidth="1"/>
    <col min="13" max="13" width="7.85546875" customWidth="1"/>
    <col min="14" max="14" width="8.42578125" customWidth="1"/>
  </cols>
  <sheetData>
    <row r="1" spans="1:204" ht="12.95" customHeight="1" x14ac:dyDescent="0.2">
      <c r="M1" s="343" t="s">
        <v>388</v>
      </c>
      <c r="N1" s="343"/>
    </row>
    <row r="2" spans="1:204" ht="22.7" customHeight="1" x14ac:dyDescent="0.2">
      <c r="A2" s="328" t="s">
        <v>25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</row>
    <row r="3" spans="1:204" ht="9.7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04" ht="25.7" customHeight="1" x14ac:dyDescent="0.2">
      <c r="A4" s="346" t="s">
        <v>27</v>
      </c>
      <c r="B4" s="334" t="s">
        <v>73</v>
      </c>
      <c r="C4" s="339" t="s">
        <v>113</v>
      </c>
      <c r="D4" s="340"/>
      <c r="E4" s="340"/>
      <c r="F4" s="340"/>
      <c r="G4" s="340"/>
      <c r="H4" s="341"/>
      <c r="I4" s="339" t="s">
        <v>116</v>
      </c>
      <c r="J4" s="340"/>
      <c r="K4" s="340"/>
      <c r="L4" s="340"/>
      <c r="M4" s="340"/>
      <c r="N4" s="341"/>
      <c r="O4" s="6"/>
    </row>
    <row r="5" spans="1:204" ht="52.15" customHeight="1" x14ac:dyDescent="0.2">
      <c r="A5" s="346"/>
      <c r="B5" s="334"/>
      <c r="C5" s="431" t="s">
        <v>382</v>
      </c>
      <c r="D5" s="432"/>
      <c r="E5" s="362" t="s">
        <v>386</v>
      </c>
      <c r="F5" s="364"/>
      <c r="G5" s="337" t="s">
        <v>387</v>
      </c>
      <c r="H5" s="337"/>
      <c r="I5" s="431" t="s">
        <v>382</v>
      </c>
      <c r="J5" s="432"/>
      <c r="K5" s="362" t="s">
        <v>386</v>
      </c>
      <c r="L5" s="364"/>
      <c r="M5" s="337" t="s">
        <v>387</v>
      </c>
      <c r="N5" s="337"/>
      <c r="O5" s="6"/>
    </row>
    <row r="6" spans="1:204" ht="17.45" customHeight="1" x14ac:dyDescent="0.2">
      <c r="A6" s="346"/>
      <c r="B6" s="334"/>
      <c r="C6" s="13">
        <v>2019</v>
      </c>
      <c r="D6" s="13">
        <v>2020</v>
      </c>
      <c r="E6" s="13">
        <v>2019</v>
      </c>
      <c r="F6" s="13">
        <v>2020</v>
      </c>
      <c r="G6" s="13">
        <v>2019</v>
      </c>
      <c r="H6" s="13">
        <v>2020</v>
      </c>
      <c r="I6" s="13">
        <v>2019</v>
      </c>
      <c r="J6" s="13">
        <v>2020</v>
      </c>
      <c r="K6" s="13">
        <v>2019</v>
      </c>
      <c r="L6" s="13">
        <v>2020</v>
      </c>
      <c r="M6" s="13">
        <v>2019</v>
      </c>
      <c r="N6" s="13">
        <v>2020</v>
      </c>
      <c r="O6" s="6"/>
    </row>
    <row r="7" spans="1:204" ht="12.95" customHeight="1" x14ac:dyDescent="0.2">
      <c r="A7" s="12" t="s">
        <v>28</v>
      </c>
      <c r="B7" s="12" t="s">
        <v>30</v>
      </c>
      <c r="C7" s="291">
        <v>1</v>
      </c>
      <c r="D7" s="291">
        <v>2</v>
      </c>
      <c r="E7" s="291">
        <v>3</v>
      </c>
      <c r="F7" s="291">
        <v>4</v>
      </c>
      <c r="G7" s="291">
        <v>5</v>
      </c>
      <c r="H7" s="291">
        <v>6</v>
      </c>
      <c r="I7" s="291">
        <v>7</v>
      </c>
      <c r="J7" s="291">
        <v>8</v>
      </c>
      <c r="K7" s="291">
        <v>9</v>
      </c>
      <c r="L7" s="291">
        <v>10</v>
      </c>
      <c r="M7" s="291">
        <v>11</v>
      </c>
      <c r="N7" s="291">
        <v>12</v>
      </c>
      <c r="O7" s="6"/>
    </row>
    <row r="8" spans="1:204" ht="14.45" customHeight="1" x14ac:dyDescent="0.2">
      <c r="A8" s="30">
        <v>1</v>
      </c>
      <c r="B8" s="16" t="s">
        <v>74</v>
      </c>
      <c r="C8" s="152"/>
      <c r="D8" s="152"/>
      <c r="E8" s="152"/>
      <c r="F8" s="19"/>
      <c r="G8" s="19"/>
      <c r="H8" s="19"/>
      <c r="I8" s="19"/>
      <c r="J8" s="19"/>
      <c r="K8" s="19"/>
      <c r="L8" s="19"/>
      <c r="M8" s="19"/>
      <c r="N8" s="19"/>
      <c r="O8" s="49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</row>
    <row r="9" spans="1:204" ht="12.95" customHeight="1" x14ac:dyDescent="0.2">
      <c r="A9" s="31" t="s">
        <v>47</v>
      </c>
      <c r="B9" s="16" t="s">
        <v>75</v>
      </c>
      <c r="C9" s="88">
        <v>23</v>
      </c>
      <c r="D9" s="88">
        <v>23</v>
      </c>
      <c r="E9" s="19">
        <v>6409</v>
      </c>
      <c r="F9" s="19">
        <v>9592</v>
      </c>
      <c r="G9" s="148">
        <f t="shared" ref="G9:G33" si="0">E9/C9/11</f>
        <v>25.332015810276683</v>
      </c>
      <c r="H9" s="148">
        <f t="shared" ref="H9:H33" si="1">F9/D9/11</f>
        <v>37.913043478260867</v>
      </c>
      <c r="I9" s="19">
        <v>12</v>
      </c>
      <c r="J9" s="19">
        <v>12</v>
      </c>
      <c r="K9" s="19">
        <v>3790</v>
      </c>
      <c r="L9" s="19">
        <v>4343</v>
      </c>
      <c r="M9" s="148">
        <f t="shared" ref="M9:M33" si="2">K9/I9/11</f>
        <v>28.712121212121211</v>
      </c>
      <c r="N9" s="148">
        <f t="shared" ref="N9:N33" si="3">L9/J9/11</f>
        <v>32.901515151515156</v>
      </c>
      <c r="O9" s="49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</row>
    <row r="10" spans="1:204" ht="12.95" customHeight="1" x14ac:dyDescent="0.2">
      <c r="A10" s="31" t="s">
        <v>48</v>
      </c>
      <c r="B10" s="16" t="s">
        <v>76</v>
      </c>
      <c r="C10" s="88">
        <v>18</v>
      </c>
      <c r="D10" s="88">
        <v>18</v>
      </c>
      <c r="E10" s="19">
        <v>5270</v>
      </c>
      <c r="F10" s="19">
        <v>18613</v>
      </c>
      <c r="G10" s="148">
        <f t="shared" si="0"/>
        <v>26.616161616161616</v>
      </c>
      <c r="H10" s="148">
        <f t="shared" si="1"/>
        <v>94.005050505050519</v>
      </c>
      <c r="I10" s="19">
        <v>12</v>
      </c>
      <c r="J10" s="19">
        <v>12</v>
      </c>
      <c r="K10" s="19">
        <v>1142</v>
      </c>
      <c r="L10" s="19">
        <v>1318</v>
      </c>
      <c r="M10" s="148">
        <f t="shared" si="2"/>
        <v>8.6515151515151523</v>
      </c>
      <c r="N10" s="148">
        <f t="shared" si="3"/>
        <v>9.9848484848484844</v>
      </c>
      <c r="O10" s="49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</row>
    <row r="11" spans="1:204" ht="12.95" customHeight="1" x14ac:dyDescent="0.2">
      <c r="A11" s="31" t="s">
        <v>49</v>
      </c>
      <c r="B11" s="16" t="s">
        <v>77</v>
      </c>
      <c r="C11" s="88">
        <v>55</v>
      </c>
      <c r="D11" s="88">
        <v>55</v>
      </c>
      <c r="E11" s="19">
        <v>16407</v>
      </c>
      <c r="F11" s="19">
        <v>20145</v>
      </c>
      <c r="G11" s="148">
        <f t="shared" si="0"/>
        <v>27.11900826446281</v>
      </c>
      <c r="H11" s="148">
        <f t="shared" si="1"/>
        <v>33.297520661157023</v>
      </c>
      <c r="I11" s="19">
        <v>46</v>
      </c>
      <c r="J11" s="19">
        <v>46</v>
      </c>
      <c r="K11" s="19">
        <v>10787</v>
      </c>
      <c r="L11" s="19">
        <v>10736</v>
      </c>
      <c r="M11" s="148">
        <f t="shared" si="2"/>
        <v>21.318181818181817</v>
      </c>
      <c r="N11" s="148">
        <f t="shared" si="3"/>
        <v>21.217391304347828</v>
      </c>
      <c r="O11" s="49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</row>
    <row r="12" spans="1:204" ht="12.95" customHeight="1" x14ac:dyDescent="0.2">
      <c r="A12" s="31" t="s">
        <v>50</v>
      </c>
      <c r="B12" s="16" t="s">
        <v>78</v>
      </c>
      <c r="C12" s="88">
        <v>51</v>
      </c>
      <c r="D12" s="88">
        <v>51</v>
      </c>
      <c r="E12" s="19">
        <v>18531</v>
      </c>
      <c r="F12" s="19">
        <v>15397</v>
      </c>
      <c r="G12" s="148">
        <f t="shared" si="0"/>
        <v>33.032085561497325</v>
      </c>
      <c r="H12" s="148">
        <f t="shared" si="1"/>
        <v>27.445632798573971</v>
      </c>
      <c r="I12" s="19">
        <v>42</v>
      </c>
      <c r="J12" s="19">
        <v>42</v>
      </c>
      <c r="K12" s="19">
        <v>3769</v>
      </c>
      <c r="L12" s="19">
        <v>3559</v>
      </c>
      <c r="M12" s="148">
        <f t="shared" si="2"/>
        <v>8.1580086580086579</v>
      </c>
      <c r="N12" s="148">
        <f t="shared" si="3"/>
        <v>7.7034632034632038</v>
      </c>
      <c r="O12" s="49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</row>
    <row r="13" spans="1:204" ht="12.95" customHeight="1" x14ac:dyDescent="0.2">
      <c r="A13" s="31" t="s">
        <v>51</v>
      </c>
      <c r="B13" s="16" t="s">
        <v>79</v>
      </c>
      <c r="C13" s="88">
        <v>25</v>
      </c>
      <c r="D13" s="88">
        <v>25</v>
      </c>
      <c r="E13" s="19">
        <v>16599</v>
      </c>
      <c r="F13" s="19">
        <v>25561</v>
      </c>
      <c r="G13" s="148">
        <f t="shared" si="0"/>
        <v>60.360000000000007</v>
      </c>
      <c r="H13" s="148">
        <f t="shared" si="1"/>
        <v>92.949090909090913</v>
      </c>
      <c r="I13" s="19">
        <v>18</v>
      </c>
      <c r="J13" s="19">
        <v>18</v>
      </c>
      <c r="K13" s="19">
        <v>4258</v>
      </c>
      <c r="L13" s="19">
        <v>4233</v>
      </c>
      <c r="M13" s="148">
        <f t="shared" si="2"/>
        <v>21.505050505050505</v>
      </c>
      <c r="N13" s="148">
        <f t="shared" si="3"/>
        <v>21.378787878787879</v>
      </c>
      <c r="O13" s="49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</row>
    <row r="14" spans="1:204" ht="12.95" customHeight="1" x14ac:dyDescent="0.2">
      <c r="A14" s="31" t="s">
        <v>52</v>
      </c>
      <c r="B14" s="16" t="s">
        <v>80</v>
      </c>
      <c r="C14" s="88">
        <v>13</v>
      </c>
      <c r="D14" s="88">
        <v>13</v>
      </c>
      <c r="E14" s="19">
        <v>2697</v>
      </c>
      <c r="F14" s="19">
        <v>5177</v>
      </c>
      <c r="G14" s="148">
        <f t="shared" si="0"/>
        <v>18.86013986013986</v>
      </c>
      <c r="H14" s="148">
        <f t="shared" si="1"/>
        <v>36.2027972027972</v>
      </c>
      <c r="I14" s="19">
        <v>10</v>
      </c>
      <c r="J14" s="19">
        <v>10</v>
      </c>
      <c r="K14" s="19">
        <v>1242</v>
      </c>
      <c r="L14" s="19">
        <v>1271</v>
      </c>
      <c r="M14" s="148">
        <f t="shared" si="2"/>
        <v>11.290909090909091</v>
      </c>
      <c r="N14" s="148">
        <f t="shared" si="3"/>
        <v>11.554545454545455</v>
      </c>
      <c r="O14" s="49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</row>
    <row r="15" spans="1:204" ht="12.95" customHeight="1" x14ac:dyDescent="0.2">
      <c r="A15" s="31" t="s">
        <v>53</v>
      </c>
      <c r="B15" s="16" t="s">
        <v>81</v>
      </c>
      <c r="C15" s="88">
        <v>28</v>
      </c>
      <c r="D15" s="88">
        <v>28</v>
      </c>
      <c r="E15" s="19">
        <v>9050</v>
      </c>
      <c r="F15" s="19">
        <v>12495</v>
      </c>
      <c r="G15" s="148">
        <f t="shared" si="0"/>
        <v>29.383116883116884</v>
      </c>
      <c r="H15" s="148">
        <f t="shared" si="1"/>
        <v>40.56818181818182</v>
      </c>
      <c r="I15" s="19">
        <v>30</v>
      </c>
      <c r="J15" s="19">
        <v>30</v>
      </c>
      <c r="K15" s="19">
        <v>5542</v>
      </c>
      <c r="L15" s="19">
        <v>5364</v>
      </c>
      <c r="M15" s="148">
        <f t="shared" si="2"/>
        <v>16.793939393939393</v>
      </c>
      <c r="N15" s="148">
        <f t="shared" si="3"/>
        <v>16.254545454545454</v>
      </c>
      <c r="O15" s="49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</row>
    <row r="16" spans="1:204" ht="12.95" customHeight="1" x14ac:dyDescent="0.2">
      <c r="A16" s="31" t="s">
        <v>54</v>
      </c>
      <c r="B16" s="16" t="s">
        <v>82</v>
      </c>
      <c r="C16" s="88">
        <v>19</v>
      </c>
      <c r="D16" s="88">
        <v>19</v>
      </c>
      <c r="E16" s="19">
        <v>4294</v>
      </c>
      <c r="F16" s="19">
        <v>4579</v>
      </c>
      <c r="G16" s="148">
        <f t="shared" si="0"/>
        <v>20.545454545454547</v>
      </c>
      <c r="H16" s="148">
        <f t="shared" si="1"/>
        <v>21.90909090909091</v>
      </c>
      <c r="I16" s="19">
        <v>22</v>
      </c>
      <c r="J16" s="19">
        <v>22</v>
      </c>
      <c r="K16" s="19">
        <v>2382</v>
      </c>
      <c r="L16" s="19">
        <v>1874</v>
      </c>
      <c r="M16" s="148">
        <f t="shared" si="2"/>
        <v>9.8429752066115697</v>
      </c>
      <c r="N16" s="148">
        <f t="shared" si="3"/>
        <v>7.7438016528925626</v>
      </c>
      <c r="O16" s="49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</row>
    <row r="17" spans="1:204" ht="12.95" customHeight="1" x14ac:dyDescent="0.2">
      <c r="A17" s="31" t="s">
        <v>55</v>
      </c>
      <c r="B17" s="16" t="s">
        <v>83</v>
      </c>
      <c r="C17" s="88">
        <v>25</v>
      </c>
      <c r="D17" s="88">
        <v>25</v>
      </c>
      <c r="E17" s="19">
        <v>9057</v>
      </c>
      <c r="F17" s="19">
        <v>16590</v>
      </c>
      <c r="G17" s="148">
        <f t="shared" si="0"/>
        <v>32.93454545454545</v>
      </c>
      <c r="H17" s="148">
        <f t="shared" si="1"/>
        <v>60.327272727272728</v>
      </c>
      <c r="I17" s="19">
        <v>30</v>
      </c>
      <c r="J17" s="19">
        <v>30</v>
      </c>
      <c r="K17" s="19">
        <v>5668</v>
      </c>
      <c r="L17" s="19">
        <v>6016</v>
      </c>
      <c r="M17" s="148">
        <f t="shared" si="2"/>
        <v>17.175757575757576</v>
      </c>
      <c r="N17" s="148">
        <f t="shared" si="3"/>
        <v>18.23030303030303</v>
      </c>
      <c r="O17" s="49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</row>
    <row r="18" spans="1:204" ht="12.95" customHeight="1" x14ac:dyDescent="0.2">
      <c r="A18" s="31" t="s">
        <v>56</v>
      </c>
      <c r="B18" s="16" t="s">
        <v>84</v>
      </c>
      <c r="C18" s="88">
        <v>17</v>
      </c>
      <c r="D18" s="88">
        <v>17</v>
      </c>
      <c r="E18" s="19">
        <v>4206</v>
      </c>
      <c r="F18" s="19">
        <v>6718</v>
      </c>
      <c r="G18" s="148">
        <f t="shared" si="0"/>
        <v>22.491978609625669</v>
      </c>
      <c r="H18" s="148">
        <f t="shared" si="1"/>
        <v>35.925133689839576</v>
      </c>
      <c r="I18" s="19">
        <v>11</v>
      </c>
      <c r="J18" s="19">
        <v>11</v>
      </c>
      <c r="K18" s="19">
        <v>1880</v>
      </c>
      <c r="L18" s="19">
        <v>1541</v>
      </c>
      <c r="M18" s="148">
        <f t="shared" si="2"/>
        <v>15.537190082644628</v>
      </c>
      <c r="N18" s="148">
        <f t="shared" si="3"/>
        <v>12.735537190082646</v>
      </c>
      <c r="O18" s="49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</row>
    <row r="19" spans="1:204" ht="12.95" customHeight="1" x14ac:dyDescent="0.2">
      <c r="A19" s="31" t="s">
        <v>57</v>
      </c>
      <c r="B19" s="16" t="s">
        <v>85</v>
      </c>
      <c r="C19" s="88">
        <v>21</v>
      </c>
      <c r="D19" s="88">
        <v>21</v>
      </c>
      <c r="E19" s="19">
        <v>6996</v>
      </c>
      <c r="F19" s="19">
        <v>6025</v>
      </c>
      <c r="G19" s="148">
        <f t="shared" si="0"/>
        <v>30.285714285714288</v>
      </c>
      <c r="H19" s="148">
        <f t="shared" si="1"/>
        <v>26.082251082251084</v>
      </c>
      <c r="I19" s="19">
        <v>23</v>
      </c>
      <c r="J19" s="19">
        <v>23</v>
      </c>
      <c r="K19" s="19">
        <v>1431</v>
      </c>
      <c r="L19" s="19">
        <v>1752</v>
      </c>
      <c r="M19" s="148">
        <f t="shared" si="2"/>
        <v>5.6561264822134385</v>
      </c>
      <c r="N19" s="148">
        <f t="shared" si="3"/>
        <v>6.924901185770751</v>
      </c>
      <c r="O19" s="49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</row>
    <row r="20" spans="1:204" ht="12.95" customHeight="1" x14ac:dyDescent="0.2">
      <c r="A20" s="31" t="s">
        <v>58</v>
      </c>
      <c r="B20" s="16" t="s">
        <v>86</v>
      </c>
      <c r="C20" s="88">
        <v>35</v>
      </c>
      <c r="D20" s="88">
        <v>35</v>
      </c>
      <c r="E20" s="19">
        <v>8287</v>
      </c>
      <c r="F20" s="19">
        <v>13944</v>
      </c>
      <c r="G20" s="148">
        <f t="shared" si="0"/>
        <v>21.524675324675325</v>
      </c>
      <c r="H20" s="148">
        <f t="shared" si="1"/>
        <v>36.218181818181819</v>
      </c>
      <c r="I20" s="19">
        <v>36</v>
      </c>
      <c r="J20" s="19">
        <v>36</v>
      </c>
      <c r="K20" s="19">
        <v>4202</v>
      </c>
      <c r="L20" s="19">
        <v>5073</v>
      </c>
      <c r="M20" s="148">
        <f t="shared" si="2"/>
        <v>10.611111111111112</v>
      </c>
      <c r="N20" s="148">
        <f t="shared" si="3"/>
        <v>12.810606060606061</v>
      </c>
      <c r="O20" s="49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</row>
    <row r="21" spans="1:204" ht="12.95" customHeight="1" x14ac:dyDescent="0.2">
      <c r="A21" s="31" t="s">
        <v>59</v>
      </c>
      <c r="B21" s="16" t="s">
        <v>87</v>
      </c>
      <c r="C21" s="88">
        <v>17</v>
      </c>
      <c r="D21" s="88">
        <v>17</v>
      </c>
      <c r="E21" s="19">
        <v>7079</v>
      </c>
      <c r="F21" s="19">
        <v>7306</v>
      </c>
      <c r="G21" s="148">
        <f t="shared" si="0"/>
        <v>37.855614973262036</v>
      </c>
      <c r="H21" s="148">
        <f t="shared" si="1"/>
        <v>39.069518716577541</v>
      </c>
      <c r="I21" s="19">
        <v>15</v>
      </c>
      <c r="J21" s="19">
        <v>15</v>
      </c>
      <c r="K21" s="19">
        <v>3357</v>
      </c>
      <c r="L21" s="19">
        <v>3120</v>
      </c>
      <c r="M21" s="148">
        <f t="shared" si="2"/>
        <v>20.345454545454547</v>
      </c>
      <c r="N21" s="148">
        <f t="shared" si="3"/>
        <v>18.90909090909091</v>
      </c>
      <c r="O21" s="49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</row>
    <row r="22" spans="1:204" ht="12.95" customHeight="1" x14ac:dyDescent="0.2">
      <c r="A22" s="31" t="s">
        <v>60</v>
      </c>
      <c r="B22" s="16" t="s">
        <v>88</v>
      </c>
      <c r="C22" s="88">
        <v>35</v>
      </c>
      <c r="D22" s="88">
        <v>35</v>
      </c>
      <c r="E22" s="19">
        <v>10559</v>
      </c>
      <c r="F22" s="19">
        <v>17724</v>
      </c>
      <c r="G22" s="148">
        <f t="shared" si="0"/>
        <v>27.425974025974028</v>
      </c>
      <c r="H22" s="148">
        <f t="shared" si="1"/>
        <v>46.036363636363632</v>
      </c>
      <c r="I22" s="19">
        <v>35</v>
      </c>
      <c r="J22" s="19">
        <v>35</v>
      </c>
      <c r="K22" s="19">
        <v>5959</v>
      </c>
      <c r="L22" s="19">
        <v>8501</v>
      </c>
      <c r="M22" s="148">
        <f t="shared" si="2"/>
        <v>15.477922077922079</v>
      </c>
      <c r="N22" s="148">
        <f t="shared" si="3"/>
        <v>22.080519480519481</v>
      </c>
      <c r="O22" s="49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</row>
    <row r="23" spans="1:204" ht="12.95" customHeight="1" x14ac:dyDescent="0.2">
      <c r="A23" s="31" t="s">
        <v>61</v>
      </c>
      <c r="B23" s="16" t="s">
        <v>89</v>
      </c>
      <c r="C23" s="88">
        <v>21</v>
      </c>
      <c r="D23" s="88">
        <v>21</v>
      </c>
      <c r="E23" s="19">
        <v>6399</v>
      </c>
      <c r="F23" s="19">
        <v>9134</v>
      </c>
      <c r="G23" s="148">
        <f t="shared" si="0"/>
        <v>27.7012987012987</v>
      </c>
      <c r="H23" s="148">
        <f t="shared" si="1"/>
        <v>39.541125541125545</v>
      </c>
      <c r="I23" s="19">
        <v>20</v>
      </c>
      <c r="J23" s="19">
        <v>20</v>
      </c>
      <c r="K23" s="19">
        <v>3033</v>
      </c>
      <c r="L23" s="19">
        <v>2862</v>
      </c>
      <c r="M23" s="148">
        <f t="shared" si="2"/>
        <v>13.786363636363637</v>
      </c>
      <c r="N23" s="148">
        <f t="shared" si="3"/>
        <v>13.009090909090908</v>
      </c>
      <c r="O23" s="49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</row>
    <row r="24" spans="1:204" ht="12.95" customHeight="1" x14ac:dyDescent="0.2">
      <c r="A24" s="31" t="s">
        <v>62</v>
      </c>
      <c r="B24" s="16" t="s">
        <v>90</v>
      </c>
      <c r="C24" s="88">
        <v>17</v>
      </c>
      <c r="D24" s="88">
        <v>17</v>
      </c>
      <c r="E24" s="19">
        <v>6305</v>
      </c>
      <c r="F24" s="19">
        <v>10986</v>
      </c>
      <c r="G24" s="148">
        <f t="shared" si="0"/>
        <v>33.716577540106954</v>
      </c>
      <c r="H24" s="148">
        <f t="shared" si="1"/>
        <v>58.748663101604279</v>
      </c>
      <c r="I24" s="19">
        <v>15</v>
      </c>
      <c r="J24" s="19">
        <v>15</v>
      </c>
      <c r="K24" s="19">
        <v>1583</v>
      </c>
      <c r="L24" s="19">
        <v>1885</v>
      </c>
      <c r="M24" s="148">
        <f t="shared" si="2"/>
        <v>9.5939393939393938</v>
      </c>
      <c r="N24" s="148">
        <f t="shared" si="3"/>
        <v>11.424242424242424</v>
      </c>
      <c r="O24" s="49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</row>
    <row r="25" spans="1:204" ht="12.95" customHeight="1" x14ac:dyDescent="0.2">
      <c r="A25" s="31" t="s">
        <v>63</v>
      </c>
      <c r="B25" s="16" t="s">
        <v>91</v>
      </c>
      <c r="C25" s="88">
        <v>17</v>
      </c>
      <c r="D25" s="88">
        <v>17</v>
      </c>
      <c r="E25" s="19">
        <v>6615</v>
      </c>
      <c r="F25" s="19">
        <v>10663</v>
      </c>
      <c r="G25" s="148">
        <f t="shared" si="0"/>
        <v>35.37433155080214</v>
      </c>
      <c r="H25" s="148">
        <f t="shared" si="1"/>
        <v>57.021390374331553</v>
      </c>
      <c r="I25" s="19">
        <v>14</v>
      </c>
      <c r="J25" s="19">
        <v>14</v>
      </c>
      <c r="K25" s="19">
        <v>2093</v>
      </c>
      <c r="L25" s="19">
        <v>2094</v>
      </c>
      <c r="M25" s="148">
        <f t="shared" si="2"/>
        <v>13.590909090909092</v>
      </c>
      <c r="N25" s="148">
        <f t="shared" si="3"/>
        <v>13.597402597402599</v>
      </c>
      <c r="O25" s="49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</row>
    <row r="26" spans="1:204" ht="12.95" customHeight="1" x14ac:dyDescent="0.2">
      <c r="A26" s="31" t="s">
        <v>64</v>
      </c>
      <c r="B26" s="16" t="s">
        <v>92</v>
      </c>
      <c r="C26" s="88">
        <v>16</v>
      </c>
      <c r="D26" s="88">
        <v>16</v>
      </c>
      <c r="E26" s="19">
        <v>3380</v>
      </c>
      <c r="F26" s="19">
        <v>4810</v>
      </c>
      <c r="G26" s="148">
        <f t="shared" si="0"/>
        <v>19.204545454545453</v>
      </c>
      <c r="H26" s="148">
        <f t="shared" si="1"/>
        <v>27.329545454545453</v>
      </c>
      <c r="I26" s="19">
        <v>14</v>
      </c>
      <c r="J26" s="19">
        <v>14</v>
      </c>
      <c r="K26" s="19">
        <v>1369</v>
      </c>
      <c r="L26" s="19">
        <v>1340</v>
      </c>
      <c r="M26" s="148">
        <f t="shared" si="2"/>
        <v>8.8896103896103895</v>
      </c>
      <c r="N26" s="148">
        <f t="shared" si="3"/>
        <v>8.7012987012987004</v>
      </c>
      <c r="O26" s="49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</row>
    <row r="27" spans="1:204" ht="12.95" customHeight="1" x14ac:dyDescent="0.2">
      <c r="A27" s="31" t="s">
        <v>65</v>
      </c>
      <c r="B27" s="16" t="s">
        <v>93</v>
      </c>
      <c r="C27" s="88">
        <v>40</v>
      </c>
      <c r="D27" s="88">
        <v>40</v>
      </c>
      <c r="E27" s="19">
        <v>18033</v>
      </c>
      <c r="F27" s="19">
        <v>23301</v>
      </c>
      <c r="G27" s="148">
        <f t="shared" si="0"/>
        <v>40.984090909090909</v>
      </c>
      <c r="H27" s="148">
        <f t="shared" si="1"/>
        <v>52.956818181818178</v>
      </c>
      <c r="I27" s="19">
        <v>45</v>
      </c>
      <c r="J27" s="19">
        <v>45</v>
      </c>
      <c r="K27" s="19">
        <v>7207</v>
      </c>
      <c r="L27" s="19">
        <v>6908</v>
      </c>
      <c r="M27" s="148">
        <f t="shared" si="2"/>
        <v>14.55959595959596</v>
      </c>
      <c r="N27" s="148">
        <f t="shared" si="3"/>
        <v>13.955555555555556</v>
      </c>
      <c r="O27" s="49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</row>
    <row r="28" spans="1:204" ht="12.95" customHeight="1" x14ac:dyDescent="0.2">
      <c r="A28" s="31" t="s">
        <v>66</v>
      </c>
      <c r="B28" s="16" t="s">
        <v>94</v>
      </c>
      <c r="C28" s="88">
        <v>17</v>
      </c>
      <c r="D28" s="88">
        <v>17</v>
      </c>
      <c r="E28" s="19">
        <v>3323</v>
      </c>
      <c r="F28" s="19">
        <v>4886</v>
      </c>
      <c r="G28" s="148">
        <f t="shared" si="0"/>
        <v>17.770053475935828</v>
      </c>
      <c r="H28" s="148">
        <f t="shared" si="1"/>
        <v>26.128342245989305</v>
      </c>
      <c r="I28" s="19">
        <v>13</v>
      </c>
      <c r="J28" s="19">
        <v>13</v>
      </c>
      <c r="K28" s="19">
        <v>1592</v>
      </c>
      <c r="L28" s="19">
        <v>1893</v>
      </c>
      <c r="M28" s="148">
        <f t="shared" si="2"/>
        <v>11.132867132867133</v>
      </c>
      <c r="N28" s="148">
        <f t="shared" si="3"/>
        <v>13.237762237762238</v>
      </c>
      <c r="O28" s="49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</row>
    <row r="29" spans="1:204" ht="12.95" customHeight="1" x14ac:dyDescent="0.2">
      <c r="A29" s="31" t="s">
        <v>67</v>
      </c>
      <c r="B29" s="16" t="s">
        <v>95</v>
      </c>
      <c r="C29" s="88">
        <v>21</v>
      </c>
      <c r="D29" s="88">
        <v>21</v>
      </c>
      <c r="E29" s="19">
        <v>5447</v>
      </c>
      <c r="F29" s="19">
        <v>10124</v>
      </c>
      <c r="G29" s="148">
        <f t="shared" si="0"/>
        <v>23.580086580086583</v>
      </c>
      <c r="H29" s="148">
        <f t="shared" si="1"/>
        <v>43.826839826839823</v>
      </c>
      <c r="I29" s="19">
        <v>20</v>
      </c>
      <c r="J29" s="19">
        <v>20</v>
      </c>
      <c r="K29" s="19">
        <v>2457</v>
      </c>
      <c r="L29" s="19">
        <v>2256</v>
      </c>
      <c r="M29" s="148">
        <f t="shared" si="2"/>
        <v>11.168181818181818</v>
      </c>
      <c r="N29" s="148">
        <f t="shared" si="3"/>
        <v>10.254545454545454</v>
      </c>
      <c r="O29" s="49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</row>
    <row r="30" spans="1:204" ht="12.95" customHeight="1" x14ac:dyDescent="0.2">
      <c r="A30" s="31" t="s">
        <v>68</v>
      </c>
      <c r="B30" s="16" t="s">
        <v>96</v>
      </c>
      <c r="C30" s="88">
        <v>17</v>
      </c>
      <c r="D30" s="88">
        <v>17</v>
      </c>
      <c r="E30" s="19">
        <v>4973</v>
      </c>
      <c r="F30" s="19">
        <v>6933</v>
      </c>
      <c r="G30" s="148">
        <f t="shared" si="0"/>
        <v>26.593582887700531</v>
      </c>
      <c r="H30" s="148">
        <f t="shared" si="1"/>
        <v>37.074866310160424</v>
      </c>
      <c r="I30" s="19">
        <v>14</v>
      </c>
      <c r="J30" s="19">
        <v>14</v>
      </c>
      <c r="K30" s="19">
        <v>2746</v>
      </c>
      <c r="L30" s="19">
        <v>2826</v>
      </c>
      <c r="M30" s="148">
        <f t="shared" si="2"/>
        <v>17.831168831168831</v>
      </c>
      <c r="N30" s="148">
        <f t="shared" si="3"/>
        <v>18.350649350649352</v>
      </c>
      <c r="O30" s="49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</row>
    <row r="31" spans="1:204" ht="12.95" customHeight="1" x14ac:dyDescent="0.2">
      <c r="A31" s="31" t="s">
        <v>69</v>
      </c>
      <c r="B31" s="16" t="s">
        <v>97</v>
      </c>
      <c r="C31" s="88">
        <v>9</v>
      </c>
      <c r="D31" s="88">
        <v>9</v>
      </c>
      <c r="E31" s="19">
        <v>1892</v>
      </c>
      <c r="F31" s="19">
        <v>3315</v>
      </c>
      <c r="G31" s="148">
        <f t="shared" si="0"/>
        <v>19.111111111111111</v>
      </c>
      <c r="H31" s="148">
        <f t="shared" si="1"/>
        <v>33.484848484848484</v>
      </c>
      <c r="I31" s="19">
        <v>15</v>
      </c>
      <c r="J31" s="19">
        <v>15</v>
      </c>
      <c r="K31" s="19">
        <v>1751</v>
      </c>
      <c r="L31" s="19">
        <v>1746</v>
      </c>
      <c r="M31" s="148">
        <f t="shared" si="2"/>
        <v>10.612121212121211</v>
      </c>
      <c r="N31" s="148">
        <f t="shared" si="3"/>
        <v>10.581818181818182</v>
      </c>
      <c r="O31" s="49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</row>
    <row r="32" spans="1:204" ht="12.95" customHeight="1" x14ac:dyDescent="0.2">
      <c r="A32" s="31" t="s">
        <v>70</v>
      </c>
      <c r="B32" s="16" t="s">
        <v>98</v>
      </c>
      <c r="C32" s="88">
        <v>16</v>
      </c>
      <c r="D32" s="88">
        <v>16</v>
      </c>
      <c r="E32" s="19">
        <v>4801</v>
      </c>
      <c r="F32" s="19">
        <v>7616</v>
      </c>
      <c r="G32" s="148">
        <f t="shared" si="0"/>
        <v>27.27840909090909</v>
      </c>
      <c r="H32" s="148">
        <f t="shared" si="1"/>
        <v>43.272727272727273</v>
      </c>
      <c r="I32" s="19">
        <v>17</v>
      </c>
      <c r="J32" s="19">
        <v>17</v>
      </c>
      <c r="K32" s="19">
        <v>1631</v>
      </c>
      <c r="L32" s="19">
        <v>1911</v>
      </c>
      <c r="M32" s="148">
        <f t="shared" si="2"/>
        <v>8.7219251336898385</v>
      </c>
      <c r="N32" s="148">
        <f t="shared" si="3"/>
        <v>10.219251336898395</v>
      </c>
      <c r="O32" s="49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</row>
    <row r="33" spans="1:204" ht="12.95" customHeight="1" x14ac:dyDescent="0.2">
      <c r="A33" s="31" t="s">
        <v>71</v>
      </c>
      <c r="B33" s="16" t="s">
        <v>99</v>
      </c>
      <c r="C33" s="88">
        <v>60</v>
      </c>
      <c r="D33" s="88">
        <v>60</v>
      </c>
      <c r="E33" s="19">
        <v>29014</v>
      </c>
      <c r="F33" s="19">
        <v>38185</v>
      </c>
      <c r="G33" s="148">
        <f t="shared" si="0"/>
        <v>43.960606060606061</v>
      </c>
      <c r="H33" s="148">
        <f t="shared" si="1"/>
        <v>57.856060606060602</v>
      </c>
      <c r="I33" s="19">
        <v>90</v>
      </c>
      <c r="J33" s="19">
        <v>90</v>
      </c>
      <c r="K33" s="19">
        <v>23331</v>
      </c>
      <c r="L33" s="19">
        <v>25195</v>
      </c>
      <c r="M33" s="148">
        <f t="shared" si="2"/>
        <v>23.566666666666666</v>
      </c>
      <c r="N33" s="148">
        <f t="shared" si="3"/>
        <v>25.449494949494952</v>
      </c>
      <c r="O33" s="49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</row>
    <row r="34" spans="1:204" ht="12.95" customHeight="1" x14ac:dyDescent="0.2">
      <c r="A34" s="31" t="s">
        <v>72</v>
      </c>
      <c r="B34" s="16" t="s">
        <v>100</v>
      </c>
      <c r="C34" s="152"/>
      <c r="D34" s="152"/>
      <c r="E34" s="152"/>
      <c r="F34" s="19"/>
      <c r="G34" s="19"/>
      <c r="H34" s="19"/>
      <c r="I34" s="19"/>
      <c r="J34" s="19"/>
      <c r="K34" s="19"/>
      <c r="L34" s="19"/>
      <c r="M34" s="19"/>
      <c r="N34" s="19"/>
      <c r="O34" s="49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</row>
    <row r="35" spans="1:204" ht="12.95" customHeight="1" x14ac:dyDescent="0.2">
      <c r="A35" s="57"/>
      <c r="B35" s="58" t="s">
        <v>37</v>
      </c>
      <c r="C35" s="51">
        <f>SUM(C9:C34)</f>
        <v>633</v>
      </c>
      <c r="D35" s="51">
        <f>SUM(D9:D34)</f>
        <v>633</v>
      </c>
      <c r="E35" s="51">
        <f>SUM(E9:E34)</f>
        <v>215623</v>
      </c>
      <c r="F35" s="51">
        <f>SUM(F9:F34)</f>
        <v>309819</v>
      </c>
      <c r="G35" s="80">
        <f>E35/C35/11</f>
        <v>30.966968260807121</v>
      </c>
      <c r="H35" s="80">
        <f>F35/D35/11</f>
        <v>44.495045239121069</v>
      </c>
      <c r="I35" s="51">
        <f>SUM(I8:I33)</f>
        <v>619</v>
      </c>
      <c r="J35" s="51">
        <f>SUM(J8:J33)</f>
        <v>619</v>
      </c>
      <c r="K35" s="51">
        <f>SUM(K8:K33)</f>
        <v>104202</v>
      </c>
      <c r="L35" s="51">
        <f>SUM(L8:L33)</f>
        <v>109617</v>
      </c>
      <c r="M35" s="80">
        <f>K35/I35/11</f>
        <v>15.30356880599207</v>
      </c>
      <c r="N35" s="80">
        <f>L35/J35/11</f>
        <v>16.098839770891466</v>
      </c>
      <c r="O35" s="6"/>
    </row>
    <row r="36" spans="1:204" ht="12.9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204" ht="12.95" customHeight="1" x14ac:dyDescent="0.2">
      <c r="A37" s="22"/>
      <c r="B37" s="22"/>
      <c r="C37" s="22"/>
      <c r="D37" s="22"/>
      <c r="E37" s="22"/>
      <c r="F37" s="22"/>
      <c r="G37" s="22"/>
      <c r="H37" s="22"/>
      <c r="I37" s="22"/>
      <c r="K37" s="22"/>
      <c r="M37" s="22"/>
      <c r="N37" s="22"/>
      <c r="O37" s="22"/>
    </row>
    <row r="38" spans="1:204" ht="15.95" customHeight="1" x14ac:dyDescent="0.2">
      <c r="A38" s="22"/>
      <c r="F38" s="46"/>
      <c r="G38" s="22"/>
      <c r="H38" s="46"/>
      <c r="I38" s="46"/>
      <c r="J38" s="46"/>
      <c r="K38" s="22"/>
      <c r="L38" s="46"/>
      <c r="M38" s="46"/>
      <c r="N38" s="46"/>
      <c r="O38" s="22"/>
    </row>
    <row r="39" spans="1:204" ht="15.95" customHeight="1" x14ac:dyDescent="0.25">
      <c r="A39" s="22"/>
      <c r="B39" s="24"/>
      <c r="C39" s="24"/>
      <c r="D39" s="24"/>
      <c r="E39" s="22"/>
      <c r="F39" s="46"/>
      <c r="G39" s="22"/>
      <c r="H39" s="46"/>
      <c r="I39" s="46"/>
      <c r="J39" s="46"/>
      <c r="K39" s="22"/>
      <c r="L39" s="46"/>
      <c r="M39" s="46"/>
      <c r="N39" s="46"/>
      <c r="O39" s="22"/>
    </row>
    <row r="40" spans="1:204" ht="12.9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pans="1:204" ht="12.9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204" ht="12.95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</sheetData>
  <mergeCells count="12">
    <mergeCell ref="C5:D5"/>
    <mergeCell ref="E5:F5"/>
    <mergeCell ref="G5:H5"/>
    <mergeCell ref="I5:J5"/>
    <mergeCell ref="K5:L5"/>
    <mergeCell ref="M5:N5"/>
    <mergeCell ref="M1:N1"/>
    <mergeCell ref="A2:N2"/>
    <mergeCell ref="A4:A6"/>
    <mergeCell ref="B4:B6"/>
    <mergeCell ref="C4:H4"/>
    <mergeCell ref="I4:N4"/>
  </mergeCells>
  <pageMargins left="0.19685039370078741" right="0.19685039370078741" top="0.39370078740157483" bottom="0.39370078740157483" header="0.31496062992125984" footer="0.31496062992125984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9" zoomScaleNormal="100" workbookViewId="0"/>
  </sheetViews>
  <sheetFormatPr defaultRowHeight="12.75" x14ac:dyDescent="0.2"/>
  <cols>
    <col min="1" max="1" width="3.140625" customWidth="1"/>
    <col min="2" max="2" width="21.85546875" customWidth="1"/>
    <col min="3" max="5" width="9" customWidth="1"/>
    <col min="6" max="6" width="3.42578125" customWidth="1"/>
    <col min="7" max="7" width="21.5703125" customWidth="1"/>
    <col min="8" max="10" width="9" customWidth="1"/>
  </cols>
  <sheetData>
    <row r="1" spans="1:11" ht="12.2" customHeight="1" x14ac:dyDescent="0.2">
      <c r="I1" s="436" t="s">
        <v>431</v>
      </c>
      <c r="J1" s="436"/>
    </row>
    <row r="2" spans="1:11" ht="24" customHeight="1" x14ac:dyDescent="0.2">
      <c r="B2" s="437" t="s">
        <v>26</v>
      </c>
      <c r="C2" s="437"/>
      <c r="D2" s="437"/>
      <c r="E2" s="437"/>
      <c r="F2" s="437"/>
      <c r="G2" s="437"/>
      <c r="H2" s="437"/>
      <c r="I2" s="437"/>
      <c r="J2" s="437"/>
    </row>
    <row r="3" spans="1:11" ht="4.5" hidden="1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1" ht="89.25" customHeight="1" x14ac:dyDescent="0.2">
      <c r="A4" s="74"/>
      <c r="B4" s="153" t="s">
        <v>389</v>
      </c>
      <c r="C4" s="290" t="s">
        <v>382</v>
      </c>
      <c r="D4" s="290" t="s">
        <v>386</v>
      </c>
      <c r="E4" s="290" t="s">
        <v>428</v>
      </c>
      <c r="F4" s="75"/>
      <c r="G4" s="75" t="s">
        <v>389</v>
      </c>
      <c r="H4" s="290" t="s">
        <v>382</v>
      </c>
      <c r="I4" s="290" t="s">
        <v>386</v>
      </c>
      <c r="J4" s="290" t="s">
        <v>428</v>
      </c>
      <c r="K4" s="6"/>
    </row>
    <row r="5" spans="1:11" ht="18.75" customHeight="1" x14ac:dyDescent="0.2">
      <c r="A5" s="74"/>
      <c r="B5" s="60"/>
      <c r="C5" s="438" t="s">
        <v>427</v>
      </c>
      <c r="D5" s="439"/>
      <c r="E5" s="440"/>
      <c r="F5" s="159"/>
      <c r="G5" s="162"/>
      <c r="H5" s="438" t="s">
        <v>430</v>
      </c>
      <c r="I5" s="439"/>
      <c r="J5" s="440"/>
      <c r="K5" s="6"/>
    </row>
    <row r="6" spans="1:11" ht="14.45" customHeight="1" x14ac:dyDescent="0.2">
      <c r="A6" s="74"/>
      <c r="B6" s="441" t="s">
        <v>390</v>
      </c>
      <c r="C6" s="442"/>
      <c r="D6" s="442"/>
      <c r="E6" s="442"/>
      <c r="F6" s="442"/>
      <c r="G6" s="442"/>
      <c r="H6" s="442"/>
      <c r="I6" s="442"/>
      <c r="J6" s="443"/>
      <c r="K6" s="6"/>
    </row>
    <row r="7" spans="1:11" ht="12.95" customHeight="1" x14ac:dyDescent="0.2">
      <c r="A7" s="14">
        <v>1</v>
      </c>
      <c r="B7" s="154" t="s">
        <v>391</v>
      </c>
      <c r="C7" s="157">
        <v>40</v>
      </c>
      <c r="D7" s="157">
        <v>11610</v>
      </c>
      <c r="E7" s="163">
        <f t="shared" ref="E7:E30" si="0">D7/C7/11</f>
        <v>26.386363636363637</v>
      </c>
      <c r="F7" s="160">
        <v>1</v>
      </c>
      <c r="G7" s="154" t="s">
        <v>391</v>
      </c>
      <c r="H7" s="157">
        <v>40</v>
      </c>
      <c r="I7" s="157">
        <v>12420</v>
      </c>
      <c r="J7" s="163">
        <f t="shared" ref="J7:J30" si="1">I7/H7/11</f>
        <v>28.227272727272727</v>
      </c>
      <c r="K7" s="6"/>
    </row>
    <row r="8" spans="1:11" ht="12.95" customHeight="1" x14ac:dyDescent="0.2">
      <c r="A8" s="14">
        <v>2</v>
      </c>
      <c r="B8" s="154" t="s">
        <v>392</v>
      </c>
      <c r="C8" s="157">
        <v>25</v>
      </c>
      <c r="D8" s="157">
        <v>7075</v>
      </c>
      <c r="E8" s="163">
        <f t="shared" si="0"/>
        <v>25.727272727272727</v>
      </c>
      <c r="F8" s="160">
        <v>2</v>
      </c>
      <c r="G8" s="154" t="s">
        <v>392</v>
      </c>
      <c r="H8" s="157">
        <v>25</v>
      </c>
      <c r="I8" s="157">
        <v>7823</v>
      </c>
      <c r="J8" s="163">
        <f t="shared" si="1"/>
        <v>28.447272727272729</v>
      </c>
      <c r="K8" s="6"/>
    </row>
    <row r="9" spans="1:11" ht="12.95" customHeight="1" x14ac:dyDescent="0.2">
      <c r="A9" s="14">
        <v>3</v>
      </c>
      <c r="B9" s="154" t="s">
        <v>393</v>
      </c>
      <c r="C9" s="157">
        <v>60</v>
      </c>
      <c r="D9" s="157">
        <v>23810</v>
      </c>
      <c r="E9" s="163">
        <f t="shared" si="0"/>
        <v>36.075757575757571</v>
      </c>
      <c r="F9" s="160">
        <v>3</v>
      </c>
      <c r="G9" s="154" t="s">
        <v>393</v>
      </c>
      <c r="H9" s="157">
        <v>60</v>
      </c>
      <c r="I9" s="157">
        <v>23549</v>
      </c>
      <c r="J9" s="163">
        <f t="shared" si="1"/>
        <v>35.68030303030303</v>
      </c>
      <c r="K9" s="6"/>
    </row>
    <row r="10" spans="1:11" ht="12.95" customHeight="1" x14ac:dyDescent="0.2">
      <c r="A10" s="14">
        <v>4</v>
      </c>
      <c r="B10" s="154" t="s">
        <v>394</v>
      </c>
      <c r="C10" s="157">
        <v>58</v>
      </c>
      <c r="D10" s="157">
        <v>16328</v>
      </c>
      <c r="E10" s="163">
        <f t="shared" si="0"/>
        <v>25.592476489028215</v>
      </c>
      <c r="F10" s="160">
        <v>4</v>
      </c>
      <c r="G10" s="154" t="s">
        <v>394</v>
      </c>
      <c r="H10" s="157">
        <v>58</v>
      </c>
      <c r="I10" s="157">
        <v>17453</v>
      </c>
      <c r="J10" s="163">
        <f t="shared" si="1"/>
        <v>27.35579937304075</v>
      </c>
      <c r="K10" s="6"/>
    </row>
    <row r="11" spans="1:11" ht="12.95" customHeight="1" x14ac:dyDescent="0.2">
      <c r="A11" s="14">
        <v>5</v>
      </c>
      <c r="B11" s="154" t="s">
        <v>395</v>
      </c>
      <c r="C11" s="157">
        <v>27</v>
      </c>
      <c r="D11" s="157">
        <v>9558</v>
      </c>
      <c r="E11" s="163">
        <f t="shared" si="0"/>
        <v>32.18181818181818</v>
      </c>
      <c r="F11" s="160">
        <v>5</v>
      </c>
      <c r="G11" s="154" t="s">
        <v>395</v>
      </c>
      <c r="H11" s="157">
        <v>27</v>
      </c>
      <c r="I11" s="157">
        <v>9947</v>
      </c>
      <c r="J11" s="163">
        <f t="shared" si="1"/>
        <v>33.491582491582491</v>
      </c>
      <c r="K11" s="6"/>
    </row>
    <row r="12" spans="1:11" ht="12.95" customHeight="1" x14ac:dyDescent="0.2">
      <c r="A12" s="14">
        <v>6</v>
      </c>
      <c r="B12" s="154" t="s">
        <v>396</v>
      </c>
      <c r="C12" s="157">
        <v>25</v>
      </c>
      <c r="D12" s="157">
        <v>7823</v>
      </c>
      <c r="E12" s="163">
        <f t="shared" si="0"/>
        <v>28.447272727272729</v>
      </c>
      <c r="F12" s="160">
        <v>6</v>
      </c>
      <c r="G12" s="154" t="s">
        <v>396</v>
      </c>
      <c r="H12" s="157">
        <v>25</v>
      </c>
      <c r="I12" s="157">
        <v>9701</v>
      </c>
      <c r="J12" s="163">
        <f t="shared" si="1"/>
        <v>35.276363636363641</v>
      </c>
      <c r="K12" s="6"/>
    </row>
    <row r="13" spans="1:11" ht="12.95" customHeight="1" x14ac:dyDescent="0.2">
      <c r="A13" s="14">
        <v>7</v>
      </c>
      <c r="B13" s="154" t="s">
        <v>397</v>
      </c>
      <c r="C13" s="157">
        <v>40</v>
      </c>
      <c r="D13" s="157">
        <v>16254</v>
      </c>
      <c r="E13" s="163">
        <f t="shared" si="0"/>
        <v>36.940909090909095</v>
      </c>
      <c r="F13" s="160">
        <v>7</v>
      </c>
      <c r="G13" s="154" t="s">
        <v>397</v>
      </c>
      <c r="H13" s="157">
        <v>40</v>
      </c>
      <c r="I13" s="157">
        <v>15041</v>
      </c>
      <c r="J13" s="163">
        <f t="shared" si="1"/>
        <v>34.184090909090905</v>
      </c>
      <c r="K13" s="6"/>
    </row>
    <row r="14" spans="1:11" ht="12.95" customHeight="1" x14ac:dyDescent="0.2">
      <c r="A14" s="14">
        <v>8</v>
      </c>
      <c r="B14" s="154" t="s">
        <v>398</v>
      </c>
      <c r="C14" s="157">
        <v>27</v>
      </c>
      <c r="D14" s="157">
        <v>6738</v>
      </c>
      <c r="E14" s="163">
        <f t="shared" si="0"/>
        <v>22.686868686868685</v>
      </c>
      <c r="F14" s="160">
        <v>8</v>
      </c>
      <c r="G14" s="154" t="s">
        <v>398</v>
      </c>
      <c r="H14" s="157">
        <v>27</v>
      </c>
      <c r="I14" s="157">
        <v>6330</v>
      </c>
      <c r="J14" s="163">
        <f t="shared" si="1"/>
        <v>21.313131313131315</v>
      </c>
      <c r="K14" s="6"/>
    </row>
    <row r="15" spans="1:11" ht="12.95" customHeight="1" x14ac:dyDescent="0.2">
      <c r="A15" s="14">
        <v>9</v>
      </c>
      <c r="B15" s="154" t="s">
        <v>399</v>
      </c>
      <c r="C15" s="157">
        <v>145</v>
      </c>
      <c r="D15" s="157">
        <v>78183</v>
      </c>
      <c r="E15" s="163">
        <f t="shared" si="0"/>
        <v>49.017554858934176</v>
      </c>
      <c r="F15" s="160">
        <v>9</v>
      </c>
      <c r="G15" s="154" t="s">
        <v>399</v>
      </c>
      <c r="H15" s="157">
        <v>145</v>
      </c>
      <c r="I15" s="157">
        <v>77300</v>
      </c>
      <c r="J15" s="163">
        <f t="shared" si="1"/>
        <v>48.463949843260188</v>
      </c>
      <c r="K15" s="6"/>
    </row>
    <row r="16" spans="1:11" ht="12.95" customHeight="1" x14ac:dyDescent="0.2">
      <c r="A16" s="14">
        <v>10</v>
      </c>
      <c r="B16" s="154" t="s">
        <v>400</v>
      </c>
      <c r="C16" s="157">
        <v>30</v>
      </c>
      <c r="D16" s="157">
        <v>7412</v>
      </c>
      <c r="E16" s="163">
        <f t="shared" si="0"/>
        <v>22.460606060606061</v>
      </c>
      <c r="F16" s="160">
        <v>10</v>
      </c>
      <c r="G16" s="154" t="s">
        <v>400</v>
      </c>
      <c r="H16" s="157">
        <v>30</v>
      </c>
      <c r="I16" s="157">
        <v>5964</v>
      </c>
      <c r="J16" s="163">
        <f t="shared" si="1"/>
        <v>18.072727272727274</v>
      </c>
      <c r="K16" s="6"/>
    </row>
    <row r="17" spans="1:11" ht="12.95" customHeight="1" x14ac:dyDescent="0.2">
      <c r="A17" s="14">
        <v>11</v>
      </c>
      <c r="B17" s="154" t="s">
        <v>401</v>
      </c>
      <c r="C17" s="157">
        <v>24</v>
      </c>
      <c r="D17" s="157">
        <v>4624</v>
      </c>
      <c r="E17" s="163">
        <f t="shared" si="0"/>
        <v>17.515151515151516</v>
      </c>
      <c r="F17" s="160">
        <v>11</v>
      </c>
      <c r="G17" s="154" t="s">
        <v>401</v>
      </c>
      <c r="H17" s="157">
        <v>24</v>
      </c>
      <c r="I17" s="157">
        <v>4570</v>
      </c>
      <c r="J17" s="163">
        <f t="shared" si="1"/>
        <v>17.310606060606059</v>
      </c>
      <c r="K17" s="6"/>
    </row>
    <row r="18" spans="1:11" ht="12.95" customHeight="1" x14ac:dyDescent="0.2">
      <c r="A18" s="14">
        <v>12</v>
      </c>
      <c r="B18" s="154" t="s">
        <v>402</v>
      </c>
      <c r="C18" s="157">
        <v>50</v>
      </c>
      <c r="D18" s="157">
        <v>15416</v>
      </c>
      <c r="E18" s="163">
        <f t="shared" si="0"/>
        <v>28.029090909090908</v>
      </c>
      <c r="F18" s="160">
        <v>12</v>
      </c>
      <c r="G18" s="154" t="s">
        <v>402</v>
      </c>
      <c r="H18" s="157">
        <v>50</v>
      </c>
      <c r="I18" s="157">
        <v>16811</v>
      </c>
      <c r="J18" s="163">
        <f t="shared" si="1"/>
        <v>30.565454545454546</v>
      </c>
      <c r="K18" s="6"/>
    </row>
    <row r="19" spans="1:11" ht="12.95" customHeight="1" x14ac:dyDescent="0.2">
      <c r="A19" s="14">
        <v>13</v>
      </c>
      <c r="B19" s="154" t="s">
        <v>403</v>
      </c>
      <c r="C19" s="157">
        <v>38</v>
      </c>
      <c r="D19" s="157">
        <v>13370</v>
      </c>
      <c r="E19" s="163">
        <f t="shared" si="0"/>
        <v>31.985645933014357</v>
      </c>
      <c r="F19" s="160">
        <v>13</v>
      </c>
      <c r="G19" s="154" t="s">
        <v>403</v>
      </c>
      <c r="H19" s="157">
        <v>38</v>
      </c>
      <c r="I19" s="157">
        <v>14069</v>
      </c>
      <c r="J19" s="163">
        <f t="shared" si="1"/>
        <v>33.65789473684211</v>
      </c>
      <c r="K19" s="6"/>
    </row>
    <row r="20" spans="1:11" ht="12.95" customHeight="1" x14ac:dyDescent="0.2">
      <c r="A20" s="14">
        <v>14</v>
      </c>
      <c r="B20" s="154" t="s">
        <v>404</v>
      </c>
      <c r="C20" s="157">
        <v>45</v>
      </c>
      <c r="D20" s="157">
        <v>27145</v>
      </c>
      <c r="E20" s="163">
        <f t="shared" si="0"/>
        <v>54.838383838383834</v>
      </c>
      <c r="F20" s="160">
        <v>14</v>
      </c>
      <c r="G20" s="154" t="s">
        <v>404</v>
      </c>
      <c r="H20" s="157">
        <v>45</v>
      </c>
      <c r="I20" s="157">
        <v>20795</v>
      </c>
      <c r="J20" s="163">
        <f t="shared" si="1"/>
        <v>42.01010101010101</v>
      </c>
      <c r="K20" s="6"/>
    </row>
    <row r="21" spans="1:11" ht="12.95" customHeight="1" x14ac:dyDescent="0.2">
      <c r="A21" s="14">
        <v>15</v>
      </c>
      <c r="B21" s="154" t="s">
        <v>405</v>
      </c>
      <c r="C21" s="157">
        <v>40</v>
      </c>
      <c r="D21" s="157">
        <v>12049</v>
      </c>
      <c r="E21" s="163">
        <f t="shared" si="0"/>
        <v>27.384090909090911</v>
      </c>
      <c r="F21" s="160">
        <v>15</v>
      </c>
      <c r="G21" s="154" t="s">
        <v>405</v>
      </c>
      <c r="H21" s="157">
        <v>40</v>
      </c>
      <c r="I21" s="157">
        <v>11397</v>
      </c>
      <c r="J21" s="163">
        <f t="shared" si="1"/>
        <v>25.902272727272727</v>
      </c>
      <c r="K21" s="6"/>
    </row>
    <row r="22" spans="1:11" ht="12.95" customHeight="1" x14ac:dyDescent="0.2">
      <c r="A22" s="14">
        <v>16</v>
      </c>
      <c r="B22" s="154" t="s">
        <v>406</v>
      </c>
      <c r="C22" s="157">
        <v>23</v>
      </c>
      <c r="D22" s="157">
        <v>5415</v>
      </c>
      <c r="E22" s="163">
        <f t="shared" si="0"/>
        <v>21.403162055335969</v>
      </c>
      <c r="F22" s="160">
        <v>16</v>
      </c>
      <c r="G22" s="154" t="s">
        <v>406</v>
      </c>
      <c r="H22" s="157">
        <v>23</v>
      </c>
      <c r="I22" s="157">
        <v>5582</v>
      </c>
      <c r="J22" s="163">
        <f t="shared" si="1"/>
        <v>22.063241106719367</v>
      </c>
      <c r="K22" s="6"/>
    </row>
    <row r="23" spans="1:11" ht="12.95" customHeight="1" x14ac:dyDescent="0.2">
      <c r="A23" s="14">
        <v>17</v>
      </c>
      <c r="B23" s="154" t="s">
        <v>407</v>
      </c>
      <c r="C23" s="157">
        <v>25</v>
      </c>
      <c r="D23" s="157">
        <v>12588</v>
      </c>
      <c r="E23" s="163">
        <f t="shared" si="0"/>
        <v>45.774545454545454</v>
      </c>
      <c r="F23" s="160">
        <v>17</v>
      </c>
      <c r="G23" s="154" t="s">
        <v>407</v>
      </c>
      <c r="H23" s="157">
        <v>25</v>
      </c>
      <c r="I23" s="157">
        <v>9630</v>
      </c>
      <c r="J23" s="163">
        <f t="shared" si="1"/>
        <v>35.018181818181816</v>
      </c>
      <c r="K23" s="6"/>
    </row>
    <row r="24" spans="1:11" ht="12.95" customHeight="1" x14ac:dyDescent="0.2">
      <c r="A24" s="14">
        <v>18</v>
      </c>
      <c r="B24" s="154" t="s">
        <v>408</v>
      </c>
      <c r="C24" s="157">
        <v>27</v>
      </c>
      <c r="D24" s="157">
        <v>7223</v>
      </c>
      <c r="E24" s="163">
        <f t="shared" si="0"/>
        <v>24.319865319865322</v>
      </c>
      <c r="F24" s="160">
        <v>18</v>
      </c>
      <c r="G24" s="154" t="s">
        <v>408</v>
      </c>
      <c r="H24" s="157">
        <v>27</v>
      </c>
      <c r="I24" s="157">
        <v>7551</v>
      </c>
      <c r="J24" s="163">
        <f t="shared" si="1"/>
        <v>25.424242424242426</v>
      </c>
      <c r="K24" s="6"/>
    </row>
    <row r="25" spans="1:11" ht="12.95" customHeight="1" x14ac:dyDescent="0.2">
      <c r="A25" s="14">
        <v>19</v>
      </c>
      <c r="B25" s="154" t="s">
        <v>409</v>
      </c>
      <c r="C25" s="157">
        <v>60</v>
      </c>
      <c r="D25" s="157">
        <v>27885</v>
      </c>
      <c r="E25" s="163">
        <f t="shared" si="0"/>
        <v>42.25</v>
      </c>
      <c r="F25" s="160">
        <v>19</v>
      </c>
      <c r="G25" s="154" t="s">
        <v>409</v>
      </c>
      <c r="H25" s="157">
        <v>60</v>
      </c>
      <c r="I25" s="157">
        <v>27480</v>
      </c>
      <c r="J25" s="163">
        <f t="shared" si="1"/>
        <v>41.636363636363633</v>
      </c>
      <c r="K25" s="6"/>
    </row>
    <row r="26" spans="1:11" ht="12.95" customHeight="1" x14ac:dyDescent="0.2">
      <c r="A26" s="14">
        <v>20</v>
      </c>
      <c r="B26" s="154" t="s">
        <v>410</v>
      </c>
      <c r="C26" s="157">
        <v>39</v>
      </c>
      <c r="D26" s="157">
        <v>8944</v>
      </c>
      <c r="E26" s="163">
        <f t="shared" si="0"/>
        <v>20.848484848484848</v>
      </c>
      <c r="F26" s="160">
        <v>20</v>
      </c>
      <c r="G26" s="154" t="s">
        <v>410</v>
      </c>
      <c r="H26" s="157">
        <v>39</v>
      </c>
      <c r="I26" s="157">
        <v>9015</v>
      </c>
      <c r="J26" s="163">
        <f t="shared" si="1"/>
        <v>21.013986013986013</v>
      </c>
      <c r="K26" s="6"/>
    </row>
    <row r="27" spans="1:11" ht="12.95" customHeight="1" x14ac:dyDescent="0.2">
      <c r="A27" s="14">
        <v>21</v>
      </c>
      <c r="B27" s="154" t="s">
        <v>411</v>
      </c>
      <c r="C27" s="157">
        <v>27</v>
      </c>
      <c r="D27" s="157">
        <v>9410</v>
      </c>
      <c r="E27" s="163">
        <f t="shared" si="0"/>
        <v>31.683501683501685</v>
      </c>
      <c r="F27" s="160">
        <v>21</v>
      </c>
      <c r="G27" s="154" t="s">
        <v>411</v>
      </c>
      <c r="H27" s="157">
        <v>27</v>
      </c>
      <c r="I27" s="157">
        <v>9745</v>
      </c>
      <c r="J27" s="163">
        <f t="shared" si="1"/>
        <v>32.811447811447813</v>
      </c>
      <c r="K27" s="6"/>
    </row>
    <row r="28" spans="1:11" ht="12.95" customHeight="1" x14ac:dyDescent="0.2">
      <c r="A28" s="14">
        <v>22</v>
      </c>
      <c r="B28" s="154" t="s">
        <v>412</v>
      </c>
      <c r="C28" s="157">
        <v>33</v>
      </c>
      <c r="D28" s="157">
        <v>4367</v>
      </c>
      <c r="E28" s="163">
        <f t="shared" si="0"/>
        <v>12.030303030303031</v>
      </c>
      <c r="F28" s="160">
        <v>22</v>
      </c>
      <c r="G28" s="154" t="s">
        <v>429</v>
      </c>
      <c r="H28" s="157">
        <v>33</v>
      </c>
      <c r="I28" s="157">
        <v>9800</v>
      </c>
      <c r="J28" s="163">
        <f t="shared" si="1"/>
        <v>26.997245179063363</v>
      </c>
      <c r="K28" s="6"/>
    </row>
    <row r="29" spans="1:11" ht="12.95" customHeight="1" x14ac:dyDescent="0.2">
      <c r="A29" s="14">
        <v>23</v>
      </c>
      <c r="B29" s="154" t="s">
        <v>413</v>
      </c>
      <c r="C29" s="157">
        <v>22</v>
      </c>
      <c r="D29" s="157">
        <v>6483</v>
      </c>
      <c r="E29" s="163">
        <f t="shared" si="0"/>
        <v>26.789256198347108</v>
      </c>
      <c r="F29" s="160">
        <v>23</v>
      </c>
      <c r="G29" s="154" t="s">
        <v>413</v>
      </c>
      <c r="H29" s="157">
        <v>22</v>
      </c>
      <c r="I29" s="157">
        <v>6421</v>
      </c>
      <c r="J29" s="163">
        <f t="shared" si="1"/>
        <v>26.533057851239672</v>
      </c>
      <c r="K29" s="6"/>
    </row>
    <row r="30" spans="1:11" ht="12.95" customHeight="1" x14ac:dyDescent="0.2">
      <c r="A30" s="14">
        <v>24</v>
      </c>
      <c r="B30" s="154" t="s">
        <v>414</v>
      </c>
      <c r="C30" s="157">
        <v>34</v>
      </c>
      <c r="D30" s="157">
        <v>7642</v>
      </c>
      <c r="E30" s="163">
        <f t="shared" si="0"/>
        <v>20.433155080213904</v>
      </c>
      <c r="F30" s="160">
        <v>24</v>
      </c>
      <c r="G30" s="154" t="s">
        <v>414</v>
      </c>
      <c r="H30" s="157">
        <v>34</v>
      </c>
      <c r="I30" s="157">
        <v>8609</v>
      </c>
      <c r="J30" s="163">
        <f t="shared" si="1"/>
        <v>23.018716577540108</v>
      </c>
      <c r="K30" s="6"/>
    </row>
    <row r="31" spans="1:11" ht="14.45" customHeight="1" x14ac:dyDescent="0.2">
      <c r="A31" s="62"/>
      <c r="B31" s="155" t="s">
        <v>37</v>
      </c>
      <c r="C31" s="21">
        <f>SUM(C7:C30)</f>
        <v>964</v>
      </c>
      <c r="D31" s="21">
        <f>SUM(D7:D30)</f>
        <v>347352</v>
      </c>
      <c r="E31" s="161">
        <f>D31/C31/11</f>
        <v>32.756695586571105</v>
      </c>
      <c r="F31" s="161"/>
      <c r="G31" s="155" t="s">
        <v>37</v>
      </c>
      <c r="H31" s="21">
        <f>SUM(H7:H30)</f>
        <v>964</v>
      </c>
      <c r="I31" s="21">
        <f>SUM(I7:I30)</f>
        <v>347003</v>
      </c>
      <c r="J31" s="161">
        <f t="shared" ref="J31:J39" si="2">I31/H31/11</f>
        <v>32.723783477932855</v>
      </c>
      <c r="K31" s="6"/>
    </row>
    <row r="32" spans="1:11" ht="14.45" customHeight="1" x14ac:dyDescent="0.2">
      <c r="A32" s="62"/>
      <c r="B32" s="441" t="s">
        <v>415</v>
      </c>
      <c r="C32" s="442"/>
      <c r="D32" s="442"/>
      <c r="E32" s="442"/>
      <c r="F32" s="442"/>
      <c r="G32" s="442"/>
      <c r="H32" s="442"/>
      <c r="I32" s="442"/>
      <c r="J32" s="443" t="e">
        <f t="shared" si="2"/>
        <v>#DIV/0!</v>
      </c>
      <c r="K32" s="6"/>
    </row>
    <row r="33" spans="1:11" ht="12.95" customHeight="1" x14ac:dyDescent="0.2">
      <c r="A33" s="14">
        <v>1</v>
      </c>
      <c r="B33" s="156" t="s">
        <v>416</v>
      </c>
      <c r="C33" s="158">
        <v>21</v>
      </c>
      <c r="D33" s="157">
        <v>14580</v>
      </c>
      <c r="E33" s="163">
        <f t="shared" ref="E33:E39" si="3">D33/C33/11</f>
        <v>63.116883116883123</v>
      </c>
      <c r="F33" s="160">
        <v>1</v>
      </c>
      <c r="G33" s="156" t="s">
        <v>416</v>
      </c>
      <c r="H33" s="158">
        <v>21</v>
      </c>
      <c r="I33" s="157">
        <v>9915</v>
      </c>
      <c r="J33" s="163">
        <f t="shared" si="2"/>
        <v>42.922077922077925</v>
      </c>
      <c r="K33" s="6"/>
    </row>
    <row r="34" spans="1:11" ht="12.95" customHeight="1" x14ac:dyDescent="0.2">
      <c r="A34" s="14">
        <v>2</v>
      </c>
      <c r="B34" s="156" t="s">
        <v>417</v>
      </c>
      <c r="C34" s="158">
        <v>36</v>
      </c>
      <c r="D34" s="157">
        <v>15516</v>
      </c>
      <c r="E34" s="163">
        <f t="shared" si="3"/>
        <v>39.18181818181818</v>
      </c>
      <c r="F34" s="160">
        <v>2</v>
      </c>
      <c r="G34" s="156" t="s">
        <v>417</v>
      </c>
      <c r="H34" s="158">
        <v>36</v>
      </c>
      <c r="I34" s="157">
        <v>16151</v>
      </c>
      <c r="J34" s="163">
        <f t="shared" si="2"/>
        <v>40.785353535353536</v>
      </c>
      <c r="K34" s="6"/>
    </row>
    <row r="35" spans="1:11" ht="12.95" customHeight="1" x14ac:dyDescent="0.2">
      <c r="A35" s="14">
        <v>3</v>
      </c>
      <c r="B35" s="156" t="s">
        <v>418</v>
      </c>
      <c r="C35" s="158">
        <v>33</v>
      </c>
      <c r="D35" s="157">
        <v>14833</v>
      </c>
      <c r="E35" s="163">
        <f t="shared" si="3"/>
        <v>40.862258953168045</v>
      </c>
      <c r="F35" s="160">
        <v>3</v>
      </c>
      <c r="G35" s="156" t="s">
        <v>418</v>
      </c>
      <c r="H35" s="158">
        <v>33</v>
      </c>
      <c r="I35" s="157">
        <v>15500</v>
      </c>
      <c r="J35" s="163">
        <f t="shared" si="2"/>
        <v>42.699724517906333</v>
      </c>
      <c r="K35" s="6"/>
    </row>
    <row r="36" spans="1:11" ht="12.95" customHeight="1" x14ac:dyDescent="0.2">
      <c r="A36" s="14">
        <v>4</v>
      </c>
      <c r="B36" s="156" t="s">
        <v>419</v>
      </c>
      <c r="C36" s="158">
        <v>37</v>
      </c>
      <c r="D36" s="157">
        <v>9523</v>
      </c>
      <c r="E36" s="163">
        <f t="shared" si="3"/>
        <v>23.398034398034397</v>
      </c>
      <c r="F36" s="160">
        <v>4</v>
      </c>
      <c r="G36" s="156" t="s">
        <v>419</v>
      </c>
      <c r="H36" s="158">
        <v>37</v>
      </c>
      <c r="I36" s="157">
        <v>11834</v>
      </c>
      <c r="J36" s="163">
        <f t="shared" si="2"/>
        <v>29.076167076167074</v>
      </c>
      <c r="K36" s="6"/>
    </row>
    <row r="37" spans="1:11" ht="12.95" customHeight="1" x14ac:dyDescent="0.2">
      <c r="A37" s="14">
        <v>5</v>
      </c>
      <c r="B37" s="156" t="s">
        <v>420</v>
      </c>
      <c r="C37" s="158">
        <v>51</v>
      </c>
      <c r="D37" s="157">
        <v>23808</v>
      </c>
      <c r="E37" s="163">
        <f t="shared" si="3"/>
        <v>42.438502673796791</v>
      </c>
      <c r="F37" s="160">
        <v>5</v>
      </c>
      <c r="G37" s="156" t="s">
        <v>420</v>
      </c>
      <c r="H37" s="158">
        <v>51</v>
      </c>
      <c r="I37" s="157">
        <v>26882</v>
      </c>
      <c r="J37" s="163">
        <f t="shared" si="2"/>
        <v>47.918003565062392</v>
      </c>
      <c r="K37" s="6"/>
    </row>
    <row r="38" spans="1:11" ht="12.95" customHeight="1" x14ac:dyDescent="0.2">
      <c r="A38" s="14">
        <v>6</v>
      </c>
      <c r="B38" s="156" t="s">
        <v>421</v>
      </c>
      <c r="C38" s="158">
        <v>28</v>
      </c>
      <c r="D38" s="157">
        <v>8514</v>
      </c>
      <c r="E38" s="163">
        <f t="shared" si="3"/>
        <v>27.642857142857142</v>
      </c>
      <c r="F38" s="160">
        <v>6</v>
      </c>
      <c r="G38" s="156" t="s">
        <v>421</v>
      </c>
      <c r="H38" s="158">
        <v>28</v>
      </c>
      <c r="I38" s="157">
        <v>9846</v>
      </c>
      <c r="J38" s="163">
        <f t="shared" si="2"/>
        <v>31.967532467532468</v>
      </c>
      <c r="K38" s="6"/>
    </row>
    <row r="39" spans="1:11" ht="12.95" customHeight="1" x14ac:dyDescent="0.2">
      <c r="A39" s="14">
        <v>7</v>
      </c>
      <c r="B39" s="156" t="s">
        <v>422</v>
      </c>
      <c r="C39" s="158">
        <v>51</v>
      </c>
      <c r="D39" s="157">
        <v>14308</v>
      </c>
      <c r="E39" s="163">
        <f t="shared" si="3"/>
        <v>25.504456327985739</v>
      </c>
      <c r="F39" s="160">
        <v>7</v>
      </c>
      <c r="G39" s="156" t="s">
        <v>422</v>
      </c>
      <c r="H39" s="158">
        <v>51</v>
      </c>
      <c r="I39" s="157">
        <v>16246</v>
      </c>
      <c r="J39" s="163">
        <f t="shared" si="2"/>
        <v>28.959001782531196</v>
      </c>
      <c r="K39" s="6"/>
    </row>
    <row r="40" spans="1:11" x14ac:dyDescent="0.2">
      <c r="A40" s="62"/>
      <c r="B40" s="155" t="s">
        <v>37</v>
      </c>
      <c r="C40" s="21">
        <f>SUM(C33:C39)</f>
        <v>257</v>
      </c>
      <c r="D40" s="21">
        <f>SUM(D33:D39)</f>
        <v>101082</v>
      </c>
      <c r="E40" s="161">
        <f>D40/C40/11</f>
        <v>35.755925008843299</v>
      </c>
      <c r="F40" s="161"/>
      <c r="G40" s="155" t="s">
        <v>37</v>
      </c>
      <c r="H40" s="21">
        <f>SUM(H33:H39)</f>
        <v>257</v>
      </c>
      <c r="I40" s="21">
        <f>SUM(I33:I39)</f>
        <v>106374</v>
      </c>
      <c r="J40" s="161">
        <f t="shared" ref="J40:J47" si="4">I40/H40/11</f>
        <v>37.627874071453839</v>
      </c>
      <c r="K40" s="6"/>
    </row>
    <row r="41" spans="1:11" ht="14.45" customHeight="1" x14ac:dyDescent="0.2">
      <c r="A41" s="62"/>
      <c r="B41" s="433" t="s">
        <v>423</v>
      </c>
      <c r="C41" s="434"/>
      <c r="D41" s="434"/>
      <c r="E41" s="434"/>
      <c r="F41" s="434"/>
      <c r="G41" s="434"/>
      <c r="H41" s="434"/>
      <c r="I41" s="434"/>
      <c r="J41" s="435" t="e">
        <f t="shared" si="4"/>
        <v>#DIV/0!</v>
      </c>
      <c r="K41" s="6"/>
    </row>
    <row r="42" spans="1:11" ht="15" customHeight="1" x14ac:dyDescent="0.2">
      <c r="A42" s="14">
        <v>1</v>
      </c>
      <c r="B42" s="156" t="s">
        <v>424</v>
      </c>
      <c r="C42" s="158">
        <v>28</v>
      </c>
      <c r="D42" s="157">
        <v>2503</v>
      </c>
      <c r="E42" s="163">
        <f t="shared" ref="E42:E47" si="5">D42/C42/11</f>
        <v>8.1266233766233764</v>
      </c>
      <c r="F42" s="160">
        <v>1</v>
      </c>
      <c r="G42" s="156" t="s">
        <v>424</v>
      </c>
      <c r="H42" s="158">
        <v>28</v>
      </c>
      <c r="I42" s="157">
        <v>2132</v>
      </c>
      <c r="J42" s="163">
        <f t="shared" si="4"/>
        <v>6.9220779220779214</v>
      </c>
      <c r="K42" s="6"/>
    </row>
    <row r="43" spans="1:11" ht="15" customHeight="1" x14ac:dyDescent="0.2">
      <c r="A43" s="14">
        <v>2</v>
      </c>
      <c r="B43" s="206" t="s">
        <v>445</v>
      </c>
      <c r="C43" s="158">
        <v>25</v>
      </c>
      <c r="D43" s="157">
        <v>2947</v>
      </c>
      <c r="E43" s="163">
        <f t="shared" si="5"/>
        <v>10.716363636363637</v>
      </c>
      <c r="F43" s="160">
        <v>2</v>
      </c>
      <c r="G43" s="206" t="s">
        <v>445</v>
      </c>
      <c r="H43" s="158">
        <v>25</v>
      </c>
      <c r="I43" s="157">
        <v>2512</v>
      </c>
      <c r="J43" s="163">
        <f t="shared" si="4"/>
        <v>9.1345454545454547</v>
      </c>
      <c r="K43" s="6"/>
    </row>
    <row r="44" spans="1:11" ht="15" customHeight="1" x14ac:dyDescent="0.2">
      <c r="A44" s="14">
        <v>3</v>
      </c>
      <c r="B44" s="156" t="s">
        <v>425</v>
      </c>
      <c r="C44" s="158">
        <v>75</v>
      </c>
      <c r="D44" s="157">
        <v>9533</v>
      </c>
      <c r="E44" s="163">
        <f t="shared" si="5"/>
        <v>11.555151515151515</v>
      </c>
      <c r="F44" s="160">
        <v>3</v>
      </c>
      <c r="G44" s="156" t="s">
        <v>425</v>
      </c>
      <c r="H44" s="158">
        <v>75</v>
      </c>
      <c r="I44" s="157">
        <v>9602</v>
      </c>
      <c r="J44" s="163">
        <f t="shared" si="4"/>
        <v>11.638787878787879</v>
      </c>
      <c r="K44" s="6"/>
    </row>
    <row r="45" spans="1:11" ht="15" customHeight="1" x14ac:dyDescent="0.2">
      <c r="A45" s="14">
        <v>4</v>
      </c>
      <c r="B45" s="206" t="s">
        <v>446</v>
      </c>
      <c r="C45" s="158">
        <v>22</v>
      </c>
      <c r="D45" s="157">
        <v>2353</v>
      </c>
      <c r="E45" s="163">
        <f t="shared" si="5"/>
        <v>9.723140495867769</v>
      </c>
      <c r="F45" s="160">
        <v>4</v>
      </c>
      <c r="G45" s="206" t="s">
        <v>446</v>
      </c>
      <c r="H45" s="158">
        <v>22</v>
      </c>
      <c r="I45" s="157">
        <v>2068</v>
      </c>
      <c r="J45" s="163">
        <f t="shared" si="4"/>
        <v>8.545454545454545</v>
      </c>
      <c r="K45" s="6"/>
    </row>
    <row r="46" spans="1:11" ht="15" customHeight="1" x14ac:dyDescent="0.2">
      <c r="A46" s="14">
        <v>5</v>
      </c>
      <c r="B46" s="156" t="s">
        <v>426</v>
      </c>
      <c r="C46" s="158">
        <v>38</v>
      </c>
      <c r="D46" s="157">
        <v>3892</v>
      </c>
      <c r="E46" s="163">
        <f t="shared" si="5"/>
        <v>9.3110047846889952</v>
      </c>
      <c r="F46" s="160">
        <v>5</v>
      </c>
      <c r="G46" s="156" t="s">
        <v>426</v>
      </c>
      <c r="H46" s="158">
        <v>38</v>
      </c>
      <c r="I46" s="157">
        <v>3585</v>
      </c>
      <c r="J46" s="163">
        <f t="shared" si="4"/>
        <v>8.5765550239234454</v>
      </c>
      <c r="K46" s="6"/>
    </row>
    <row r="47" spans="1:11" ht="15" customHeight="1" x14ac:dyDescent="0.2">
      <c r="A47" s="14">
        <v>6</v>
      </c>
      <c r="B47" s="206" t="s">
        <v>444</v>
      </c>
      <c r="C47" s="158">
        <v>30</v>
      </c>
      <c r="D47" s="157">
        <v>4353</v>
      </c>
      <c r="E47" s="163">
        <f t="shared" si="5"/>
        <v>13.19090909090909</v>
      </c>
      <c r="F47" s="160">
        <v>6</v>
      </c>
      <c r="G47" s="206" t="s">
        <v>444</v>
      </c>
      <c r="H47" s="158">
        <v>30</v>
      </c>
      <c r="I47" s="157">
        <v>3983</v>
      </c>
      <c r="J47" s="163">
        <f t="shared" si="4"/>
        <v>12.06969696969697</v>
      </c>
      <c r="K47" s="6"/>
    </row>
    <row r="48" spans="1:11" ht="15" customHeight="1" x14ac:dyDescent="0.2">
      <c r="A48" s="14"/>
      <c r="B48" s="155" t="s">
        <v>37</v>
      </c>
      <c r="C48" s="21">
        <f>SUM(C42:C47)</f>
        <v>218</v>
      </c>
      <c r="D48" s="21">
        <f>SUM(D42:D47)</f>
        <v>25581</v>
      </c>
      <c r="E48" s="161">
        <f>D48/C48/11</f>
        <v>10.667639699749792</v>
      </c>
      <c r="F48" s="161"/>
      <c r="G48" s="155" t="s">
        <v>37</v>
      </c>
      <c r="H48" s="21">
        <f>SUM(H42:H47)</f>
        <v>218</v>
      </c>
      <c r="I48" s="21">
        <f>SUM(I42:I47)</f>
        <v>23882</v>
      </c>
      <c r="J48" s="161">
        <f>I48/H48/11</f>
        <v>9.9591326105087585</v>
      </c>
      <c r="K48" s="6"/>
    </row>
    <row r="49" spans="1:10" ht="4.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</sheetData>
  <mergeCells count="7">
    <mergeCell ref="B41:J41"/>
    <mergeCell ref="I1:J1"/>
    <mergeCell ref="B2:J2"/>
    <mergeCell ref="C5:E5"/>
    <mergeCell ref="H5:J5"/>
    <mergeCell ref="B6:J6"/>
    <mergeCell ref="B32:J32"/>
  </mergeCells>
  <pageMargins left="0" right="0.23622047244094491" top="0" bottom="0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defaultRowHeight="12.75" x14ac:dyDescent="0.2"/>
  <cols>
    <col min="1" max="1" width="29.7109375" customWidth="1"/>
    <col min="2" max="2" width="14.85546875" customWidth="1"/>
    <col min="3" max="3" width="33.5703125" customWidth="1"/>
    <col min="4" max="5" width="10.140625" customWidth="1"/>
    <col min="6" max="6" width="8.85546875" customWidth="1"/>
    <col min="7" max="7" width="6.140625" customWidth="1"/>
  </cols>
  <sheetData>
    <row r="1" spans="1:9" ht="12.2" customHeight="1" x14ac:dyDescent="0.2">
      <c r="F1" s="22" t="s">
        <v>46</v>
      </c>
    </row>
    <row r="2" spans="1:9" ht="20.25" customHeight="1" x14ac:dyDescent="0.25">
      <c r="A2" s="328" t="s">
        <v>44</v>
      </c>
      <c r="B2" s="328"/>
      <c r="C2" s="328"/>
      <c r="D2" s="328"/>
      <c r="E2" s="328"/>
      <c r="F2" s="328"/>
      <c r="G2" s="176"/>
      <c r="H2" s="176"/>
      <c r="I2" s="176"/>
    </row>
    <row r="3" spans="1:9" ht="15.75" customHeight="1" x14ac:dyDescent="0.25">
      <c r="A3" s="333" t="s">
        <v>45</v>
      </c>
      <c r="B3" s="333"/>
      <c r="C3" s="333"/>
      <c r="D3" s="333"/>
      <c r="E3" s="333"/>
      <c r="F3" s="333"/>
      <c r="G3" s="177"/>
      <c r="H3" s="177"/>
      <c r="I3" s="177"/>
    </row>
    <row r="4" spans="1:9" ht="28.5" customHeight="1" x14ac:dyDescent="0.2">
      <c r="A4" s="329" t="s">
        <v>29</v>
      </c>
      <c r="B4" s="329"/>
      <c r="C4" s="329"/>
      <c r="D4" s="70">
        <v>2019</v>
      </c>
      <c r="E4" s="178">
        <v>2020</v>
      </c>
      <c r="F4" s="179" t="s">
        <v>43</v>
      </c>
      <c r="G4" s="6"/>
    </row>
    <row r="5" spans="1:9" ht="19.5" customHeight="1" x14ac:dyDescent="0.2">
      <c r="A5" s="330" t="s">
        <v>439</v>
      </c>
      <c r="B5" s="331"/>
      <c r="C5" s="332"/>
      <c r="D5" s="182">
        <f>D6+D22</f>
        <v>3835612</v>
      </c>
      <c r="E5" s="182">
        <f>E6+E22</f>
        <v>3510209</v>
      </c>
      <c r="F5" s="184">
        <f>E5/D5*100-100</f>
        <v>-8.4837308883171829</v>
      </c>
      <c r="G5" s="6"/>
    </row>
    <row r="6" spans="1:9" ht="17.45" customHeight="1" x14ac:dyDescent="0.2">
      <c r="A6" s="303" t="s">
        <v>440</v>
      </c>
      <c r="B6" s="304"/>
      <c r="C6" s="305"/>
      <c r="D6" s="182">
        <f>D7+D10+D16+D18+D20</f>
        <v>3361607</v>
      </c>
      <c r="E6" s="182">
        <f>E7+E10+E16+E18+E20</f>
        <v>3047720</v>
      </c>
      <c r="F6" s="184">
        <f>E6/D6*100-100</f>
        <v>-9.3374091617491359</v>
      </c>
      <c r="G6" s="25">
        <f t="shared" ref="G6:G15" si="0">SUM(E6-D6)</f>
        <v>-313887</v>
      </c>
    </row>
    <row r="7" spans="1:9" ht="17.25" customHeight="1" x14ac:dyDescent="0.2">
      <c r="A7" s="299" t="s">
        <v>31</v>
      </c>
      <c r="B7" s="319" t="s">
        <v>36</v>
      </c>
      <c r="C7" s="169" t="s">
        <v>41</v>
      </c>
      <c r="D7" s="19">
        <v>1272933</v>
      </c>
      <c r="E7" s="19">
        <v>921296</v>
      </c>
      <c r="F7" s="26">
        <f>E7/D7*100-100</f>
        <v>-27.624156181040163</v>
      </c>
      <c r="G7" s="25">
        <f>SUM(E7-D7)</f>
        <v>-351637</v>
      </c>
    </row>
    <row r="8" spans="1:9" ht="25.5" customHeight="1" x14ac:dyDescent="0.2">
      <c r="A8" s="300"/>
      <c r="B8" s="320"/>
      <c r="C8" s="168" t="s">
        <v>435</v>
      </c>
      <c r="D8" s="19">
        <v>1055763</v>
      </c>
      <c r="E8" s="19">
        <v>687541</v>
      </c>
      <c r="F8" s="26">
        <f t="shared" ref="F8:F33" si="1">E8/D8*100-100</f>
        <v>-34.87733515950076</v>
      </c>
      <c r="G8" s="25"/>
    </row>
    <row r="9" spans="1:9" ht="17.25" customHeight="1" x14ac:dyDescent="0.2">
      <c r="A9" s="311"/>
      <c r="B9" s="321"/>
      <c r="C9" s="167" t="s">
        <v>436</v>
      </c>
      <c r="D9" s="19">
        <v>108975</v>
      </c>
      <c r="E9" s="19">
        <v>121976</v>
      </c>
      <c r="F9" s="26">
        <f t="shared" si="1"/>
        <v>11.930259233769206</v>
      </c>
      <c r="G9" s="25">
        <f t="shared" si="0"/>
        <v>13001</v>
      </c>
    </row>
    <row r="10" spans="1:9" ht="17.25" customHeight="1" x14ac:dyDescent="0.2">
      <c r="A10" s="296" t="s">
        <v>32</v>
      </c>
      <c r="B10" s="325" t="s">
        <v>41</v>
      </c>
      <c r="C10" s="326"/>
      <c r="D10" s="19">
        <f>D12+D14</f>
        <v>251314</v>
      </c>
      <c r="E10" s="19">
        <f>E12+E14</f>
        <v>291042</v>
      </c>
      <c r="F10" s="26">
        <f t="shared" si="1"/>
        <v>15.808112560382639</v>
      </c>
      <c r="G10" s="25">
        <f t="shared" si="0"/>
        <v>39728</v>
      </c>
    </row>
    <row r="11" spans="1:9" ht="17.25" customHeight="1" x14ac:dyDescent="0.2">
      <c r="A11" s="296"/>
      <c r="B11" s="327" t="s">
        <v>38</v>
      </c>
      <c r="C11" s="326"/>
      <c r="D11" s="19">
        <f>D13+D15</f>
        <v>159145</v>
      </c>
      <c r="E11" s="19">
        <f>E13+E15</f>
        <v>204761</v>
      </c>
      <c r="F11" s="26">
        <f t="shared" si="1"/>
        <v>28.663168808319455</v>
      </c>
      <c r="G11" s="25">
        <f t="shared" si="0"/>
        <v>45616</v>
      </c>
    </row>
    <row r="12" spans="1:9" ht="17.25" customHeight="1" x14ac:dyDescent="0.2">
      <c r="A12" s="296"/>
      <c r="B12" s="307" t="s">
        <v>36</v>
      </c>
      <c r="C12" s="175" t="s">
        <v>41</v>
      </c>
      <c r="D12" s="19">
        <v>57013</v>
      </c>
      <c r="E12" s="19">
        <v>41921</v>
      </c>
      <c r="F12" s="26">
        <f t="shared" si="1"/>
        <v>-26.47115570133127</v>
      </c>
      <c r="G12" s="25">
        <f t="shared" si="0"/>
        <v>-15092</v>
      </c>
    </row>
    <row r="13" spans="1:9" ht="17.25" customHeight="1" x14ac:dyDescent="0.2">
      <c r="A13" s="296"/>
      <c r="B13" s="307"/>
      <c r="C13" s="171" t="s">
        <v>38</v>
      </c>
      <c r="D13" s="19">
        <v>37358</v>
      </c>
      <c r="E13" s="19">
        <v>27133</v>
      </c>
      <c r="F13" s="26">
        <f t="shared" si="1"/>
        <v>-27.370308903046208</v>
      </c>
      <c r="G13" s="25">
        <f t="shared" si="0"/>
        <v>-10225</v>
      </c>
    </row>
    <row r="14" spans="1:9" ht="17.25" customHeight="1" x14ac:dyDescent="0.2">
      <c r="A14" s="296"/>
      <c r="B14" s="307" t="s">
        <v>39</v>
      </c>
      <c r="C14" s="175" t="s">
        <v>41</v>
      </c>
      <c r="D14" s="19">
        <v>194301</v>
      </c>
      <c r="E14" s="19">
        <v>249121</v>
      </c>
      <c r="F14" s="26">
        <f t="shared" si="1"/>
        <v>28.213956696054055</v>
      </c>
      <c r="G14" s="25">
        <f t="shared" si="0"/>
        <v>54820</v>
      </c>
    </row>
    <row r="15" spans="1:9" ht="17.25" customHeight="1" x14ac:dyDescent="0.2">
      <c r="A15" s="296"/>
      <c r="B15" s="307"/>
      <c r="C15" s="171" t="s">
        <v>38</v>
      </c>
      <c r="D15" s="19">
        <v>121787</v>
      </c>
      <c r="E15" s="19">
        <v>177628</v>
      </c>
      <c r="F15" s="26">
        <f t="shared" si="1"/>
        <v>45.851363446016421</v>
      </c>
      <c r="G15" s="25">
        <f t="shared" si="0"/>
        <v>55841</v>
      </c>
    </row>
    <row r="16" spans="1:9" ht="18.75" customHeight="1" x14ac:dyDescent="0.2">
      <c r="A16" s="299" t="s">
        <v>33</v>
      </c>
      <c r="B16" s="322" t="s">
        <v>36</v>
      </c>
      <c r="C16" s="175" t="s">
        <v>41</v>
      </c>
      <c r="D16" s="19">
        <v>955064</v>
      </c>
      <c r="E16" s="19">
        <v>898076</v>
      </c>
      <c r="F16" s="26">
        <f t="shared" si="1"/>
        <v>-5.9669299649028744</v>
      </c>
      <c r="G16" s="25"/>
    </row>
    <row r="17" spans="1:7" ht="18.75" customHeight="1" x14ac:dyDescent="0.2">
      <c r="A17" s="300"/>
      <c r="B17" s="323"/>
      <c r="C17" s="171" t="s">
        <v>38</v>
      </c>
      <c r="D17" s="19">
        <v>776585</v>
      </c>
      <c r="E17" s="19">
        <v>734437</v>
      </c>
      <c r="F17" s="26">
        <f t="shared" si="1"/>
        <v>-5.4273518030865944</v>
      </c>
      <c r="G17" s="25"/>
    </row>
    <row r="18" spans="1:7" ht="18.75" customHeight="1" x14ac:dyDescent="0.2">
      <c r="A18" s="296" t="s">
        <v>34</v>
      </c>
      <c r="B18" s="323"/>
      <c r="C18" s="175" t="s">
        <v>41</v>
      </c>
      <c r="D18" s="19">
        <v>782382</v>
      </c>
      <c r="E18" s="19">
        <v>833384</v>
      </c>
      <c r="F18" s="26">
        <f t="shared" si="1"/>
        <v>6.518810504331654</v>
      </c>
      <c r="G18" s="25">
        <f>SUM(E18-D18)</f>
        <v>51002</v>
      </c>
    </row>
    <row r="19" spans="1:7" ht="18.75" customHeight="1" x14ac:dyDescent="0.2">
      <c r="A19" s="296"/>
      <c r="B19" s="324"/>
      <c r="C19" s="171" t="s">
        <v>38</v>
      </c>
      <c r="D19" s="19">
        <v>773137</v>
      </c>
      <c r="E19" s="19">
        <v>823208</v>
      </c>
      <c r="F19" s="26">
        <f t="shared" si="1"/>
        <v>6.4763424852257714</v>
      </c>
      <c r="G19" s="25">
        <f>SUM(E19-D19)</f>
        <v>50071</v>
      </c>
    </row>
    <row r="20" spans="1:7" ht="18.75" customHeight="1" x14ac:dyDescent="0.2">
      <c r="A20" s="299" t="s">
        <v>35</v>
      </c>
      <c r="B20" s="322" t="s">
        <v>40</v>
      </c>
      <c r="C20" s="175" t="s">
        <v>41</v>
      </c>
      <c r="D20" s="19">
        <v>99914</v>
      </c>
      <c r="E20" s="19">
        <v>103922</v>
      </c>
      <c r="F20" s="26">
        <f t="shared" si="1"/>
        <v>4.0114498468683024</v>
      </c>
      <c r="G20" s="25"/>
    </row>
    <row r="21" spans="1:7" ht="18.75" customHeight="1" x14ac:dyDescent="0.2">
      <c r="A21" s="300"/>
      <c r="B21" s="324"/>
      <c r="C21" s="171" t="s">
        <v>38</v>
      </c>
      <c r="D21" s="19">
        <v>52719</v>
      </c>
      <c r="E21" s="19">
        <v>64223</v>
      </c>
      <c r="F21" s="26">
        <f t="shared" si="1"/>
        <v>21.821354729793811</v>
      </c>
      <c r="G21" s="25"/>
    </row>
    <row r="22" spans="1:7" ht="24.75" customHeight="1" x14ac:dyDescent="0.2">
      <c r="A22" s="303" t="s">
        <v>441</v>
      </c>
      <c r="B22" s="304"/>
      <c r="C22" s="305"/>
      <c r="D22" s="182">
        <f>D23+D26+D28+D30+D32</f>
        <v>474005</v>
      </c>
      <c r="E22" s="182">
        <f>E23+E26+E28+E30+E32</f>
        <v>462489</v>
      </c>
      <c r="F22" s="183">
        <f t="shared" si="1"/>
        <v>-2.4295102372337851</v>
      </c>
      <c r="G22" s="25">
        <f>SUM(E22-D22)</f>
        <v>-11516</v>
      </c>
    </row>
    <row r="23" spans="1:7" ht="18.2" customHeight="1" x14ac:dyDescent="0.2">
      <c r="A23" s="301" t="s">
        <v>31</v>
      </c>
      <c r="B23" s="297" t="s">
        <v>41</v>
      </c>
      <c r="C23" s="298"/>
      <c r="D23" s="172">
        <v>241438</v>
      </c>
      <c r="E23" s="172">
        <v>241700</v>
      </c>
      <c r="F23" s="26">
        <f t="shared" si="1"/>
        <v>0.10851647213776516</v>
      </c>
      <c r="G23" s="25">
        <f>SUM(E23-D23)</f>
        <v>262</v>
      </c>
    </row>
    <row r="24" spans="1:7" ht="18.2" customHeight="1" x14ac:dyDescent="0.2">
      <c r="A24" s="312"/>
      <c r="B24" s="294" t="s">
        <v>438</v>
      </c>
      <c r="C24" s="295"/>
      <c r="D24" s="19">
        <v>50874</v>
      </c>
      <c r="E24" s="19">
        <v>52814</v>
      </c>
      <c r="F24" s="26">
        <f t="shared" si="1"/>
        <v>3.8133427684082335</v>
      </c>
      <c r="G24" s="25"/>
    </row>
    <row r="25" spans="1:7" ht="28.5" customHeight="1" x14ac:dyDescent="0.2">
      <c r="A25" s="313"/>
      <c r="B25" s="294" t="s">
        <v>443</v>
      </c>
      <c r="C25" s="295"/>
      <c r="D25" s="173">
        <v>159706</v>
      </c>
      <c r="E25" s="174">
        <v>174512</v>
      </c>
      <c r="F25" s="26">
        <f t="shared" si="1"/>
        <v>9.270785067561647</v>
      </c>
      <c r="G25" s="25"/>
    </row>
    <row r="26" spans="1:7" ht="18" customHeight="1" x14ac:dyDescent="0.2">
      <c r="A26" s="301" t="s">
        <v>32</v>
      </c>
      <c r="B26" s="297" t="s">
        <v>41</v>
      </c>
      <c r="C26" s="298"/>
      <c r="D26" s="172">
        <v>99837</v>
      </c>
      <c r="E26" s="172">
        <v>97902</v>
      </c>
      <c r="F26" s="26">
        <f t="shared" si="1"/>
        <v>-1.9381591994951748</v>
      </c>
      <c r="G26" s="25"/>
    </row>
    <row r="27" spans="1:7" ht="18" customHeight="1" x14ac:dyDescent="0.2">
      <c r="A27" s="302"/>
      <c r="B27" s="294" t="s">
        <v>438</v>
      </c>
      <c r="C27" s="295"/>
      <c r="D27" s="19">
        <v>98588</v>
      </c>
      <c r="E27" s="19">
        <v>96794</v>
      </c>
      <c r="F27" s="26">
        <f t="shared" si="1"/>
        <v>-1.8196940804154735</v>
      </c>
      <c r="G27" s="25">
        <f>SUM(E27-D27)</f>
        <v>-1794</v>
      </c>
    </row>
    <row r="28" spans="1:7" ht="18" customHeight="1" x14ac:dyDescent="0.2">
      <c r="A28" s="299" t="s">
        <v>33</v>
      </c>
      <c r="B28" s="297" t="s">
        <v>41</v>
      </c>
      <c r="C28" s="298"/>
      <c r="D28" s="172">
        <v>84444</v>
      </c>
      <c r="E28" s="172">
        <v>74999</v>
      </c>
      <c r="F28" s="26">
        <f t="shared" si="1"/>
        <v>-11.184927289090993</v>
      </c>
      <c r="G28" s="25">
        <f>SUM(E28-D28)</f>
        <v>-9445</v>
      </c>
    </row>
    <row r="29" spans="1:7" ht="18" customHeight="1" x14ac:dyDescent="0.2">
      <c r="A29" s="311"/>
      <c r="B29" s="294" t="s">
        <v>438</v>
      </c>
      <c r="C29" s="295"/>
      <c r="D29" s="20">
        <v>81476</v>
      </c>
      <c r="E29" s="19">
        <v>72670</v>
      </c>
      <c r="F29" s="26">
        <f t="shared" si="1"/>
        <v>-10.808090726103387</v>
      </c>
      <c r="G29" s="25" t="e">
        <f>SUM(E29-#REF!)</f>
        <v>#REF!</v>
      </c>
    </row>
    <row r="30" spans="1:7" ht="18" customHeight="1" x14ac:dyDescent="0.2">
      <c r="A30" s="299" t="s">
        <v>35</v>
      </c>
      <c r="B30" s="297" t="s">
        <v>41</v>
      </c>
      <c r="C30" s="298"/>
      <c r="D30" s="172">
        <v>26846</v>
      </c>
      <c r="E30" s="172">
        <v>22677</v>
      </c>
      <c r="F30" s="26">
        <f t="shared" si="1"/>
        <v>-15.529315354242726</v>
      </c>
      <c r="G30" s="25">
        <f>SUM(E30-D30)</f>
        <v>-4169</v>
      </c>
    </row>
    <row r="31" spans="1:7" ht="18" customHeight="1" x14ac:dyDescent="0.2">
      <c r="A31" s="300"/>
      <c r="B31" s="294" t="s">
        <v>438</v>
      </c>
      <c r="C31" s="295"/>
      <c r="D31" s="19">
        <v>25566</v>
      </c>
      <c r="E31" s="19">
        <v>21956</v>
      </c>
      <c r="F31" s="26">
        <f t="shared" si="1"/>
        <v>-14.120316044746929</v>
      </c>
      <c r="G31" s="25">
        <f>SUM(E31-D31)</f>
        <v>-3610</v>
      </c>
    </row>
    <row r="32" spans="1:7" ht="18" customHeight="1" x14ac:dyDescent="0.2">
      <c r="A32" s="296" t="s">
        <v>34</v>
      </c>
      <c r="B32" s="297" t="s">
        <v>41</v>
      </c>
      <c r="C32" s="298"/>
      <c r="D32" s="172">
        <v>21440</v>
      </c>
      <c r="E32" s="172">
        <v>25211</v>
      </c>
      <c r="F32" s="26">
        <f t="shared" si="1"/>
        <v>17.588619402985088</v>
      </c>
      <c r="G32" s="25"/>
    </row>
    <row r="33" spans="1:7" ht="18" customHeight="1" x14ac:dyDescent="0.2">
      <c r="A33" s="296"/>
      <c r="B33" s="294" t="s">
        <v>438</v>
      </c>
      <c r="C33" s="295"/>
      <c r="D33" s="19">
        <v>21351</v>
      </c>
      <c r="E33" s="19">
        <v>21226</v>
      </c>
      <c r="F33" s="26">
        <f t="shared" si="1"/>
        <v>-0.58545267200599937</v>
      </c>
      <c r="G33" s="25">
        <f>SUM(E33-D33)</f>
        <v>-125</v>
      </c>
    </row>
  </sheetData>
  <mergeCells count="34">
    <mergeCell ref="A2:F2"/>
    <mergeCell ref="A4:C4"/>
    <mergeCell ref="A5:C5"/>
    <mergeCell ref="A6:C6"/>
    <mergeCell ref="A7:A9"/>
    <mergeCell ref="B7:B9"/>
    <mergeCell ref="A3:F3"/>
    <mergeCell ref="B30:C30"/>
    <mergeCell ref="B31:C31"/>
    <mergeCell ref="A10:A15"/>
    <mergeCell ref="B10:C10"/>
    <mergeCell ref="B11:C11"/>
    <mergeCell ref="B12:B13"/>
    <mergeCell ref="B14:B15"/>
    <mergeCell ref="A16:A17"/>
    <mergeCell ref="B16:B19"/>
    <mergeCell ref="A18:A19"/>
    <mergeCell ref="A20:A21"/>
    <mergeCell ref="B20:B21"/>
    <mergeCell ref="A22:C22"/>
    <mergeCell ref="A23:A25"/>
    <mergeCell ref="B23:C23"/>
    <mergeCell ref="B24:C24"/>
    <mergeCell ref="B25:C25"/>
    <mergeCell ref="A26:A27"/>
    <mergeCell ref="B26:C26"/>
    <mergeCell ref="B27:C27"/>
    <mergeCell ref="A32:A33"/>
    <mergeCell ref="B32:C32"/>
    <mergeCell ref="B33:C33"/>
    <mergeCell ref="A28:A29"/>
    <mergeCell ref="B28:C28"/>
    <mergeCell ref="B29:C29"/>
    <mergeCell ref="A30:A31"/>
  </mergeCells>
  <pageMargins left="0.51181102362204722" right="0.31496062992125984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9"/>
  <sheetViews>
    <sheetView zoomScaleNormal="100" workbookViewId="0"/>
  </sheetViews>
  <sheetFormatPr defaultRowHeight="12.75" x14ac:dyDescent="0.2"/>
  <cols>
    <col min="1" max="1" width="3.85546875" customWidth="1"/>
    <col min="2" max="2" width="26.85546875" customWidth="1"/>
    <col min="14" max="53" width="7.42578125" customWidth="1"/>
  </cols>
  <sheetData>
    <row r="1" spans="1:255" ht="12.95" customHeight="1" x14ac:dyDescent="0.2">
      <c r="L1" s="343" t="s">
        <v>107</v>
      </c>
      <c r="M1" s="343"/>
      <c r="N1" s="28"/>
      <c r="O1" s="28"/>
      <c r="R1" s="22"/>
      <c r="S1" s="22"/>
      <c r="T1" s="22"/>
      <c r="U1" s="22"/>
      <c r="V1" s="42"/>
      <c r="W1" s="22"/>
      <c r="X1" s="42"/>
      <c r="Y1" s="22"/>
      <c r="Z1" s="42"/>
      <c r="AA1" s="22"/>
      <c r="AB1" s="42"/>
      <c r="AC1" s="22"/>
      <c r="AD1" s="42"/>
      <c r="AE1" s="46"/>
      <c r="AG1" s="28" t="s">
        <v>107</v>
      </c>
      <c r="AZ1" s="344" t="s">
        <v>107</v>
      </c>
      <c r="BA1" s="344"/>
    </row>
    <row r="2" spans="1:255" ht="35.25" customHeight="1" x14ac:dyDescent="0.3">
      <c r="A2" s="345"/>
      <c r="B2" s="345"/>
      <c r="C2" s="342" t="s">
        <v>3</v>
      </c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170"/>
      <c r="O2" s="170"/>
      <c r="R2" s="22"/>
      <c r="S2" s="22"/>
      <c r="T2" s="40"/>
      <c r="U2" s="22"/>
      <c r="V2" s="40"/>
      <c r="W2" s="22"/>
      <c r="X2" s="40"/>
      <c r="Y2" s="22"/>
      <c r="Z2" s="40"/>
      <c r="AA2" s="22"/>
      <c r="AB2" s="40"/>
      <c r="AC2" s="22"/>
      <c r="AD2" s="45"/>
      <c r="AE2" s="46"/>
    </row>
    <row r="3" spans="1:255" ht="9.7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9"/>
      <c r="S3" s="39"/>
      <c r="T3" s="41"/>
      <c r="U3" s="39"/>
      <c r="V3" s="43"/>
      <c r="W3" s="39"/>
      <c r="X3" s="41"/>
      <c r="Y3" s="39"/>
      <c r="Z3" s="43"/>
      <c r="AA3" s="39"/>
      <c r="AB3" s="41"/>
      <c r="AC3" s="39"/>
      <c r="AD3" s="43"/>
      <c r="AE3" s="47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255" ht="14.25" x14ac:dyDescent="0.2">
      <c r="A4" s="346" t="s">
        <v>27</v>
      </c>
      <c r="B4" s="334" t="s">
        <v>73</v>
      </c>
      <c r="C4" s="339" t="s">
        <v>101</v>
      </c>
      <c r="D4" s="340"/>
      <c r="E4" s="340"/>
      <c r="F4" s="340"/>
      <c r="G4" s="340"/>
      <c r="H4" s="340"/>
      <c r="I4" s="340"/>
      <c r="J4" s="340"/>
      <c r="K4" s="340"/>
      <c r="L4" s="340"/>
      <c r="M4" s="341"/>
      <c r="N4" s="335" t="s">
        <v>109</v>
      </c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5" t="s">
        <v>111</v>
      </c>
      <c r="AI4" s="338"/>
      <c r="AJ4" s="338"/>
      <c r="AK4" s="338"/>
      <c r="AL4" s="338"/>
      <c r="AM4" s="338"/>
      <c r="AN4" s="338"/>
      <c r="AO4" s="338"/>
      <c r="AP4" s="338"/>
      <c r="AQ4" s="338"/>
      <c r="AR4" s="338"/>
      <c r="AS4" s="338"/>
      <c r="AT4" s="338"/>
      <c r="AU4" s="338"/>
      <c r="AV4" s="338"/>
      <c r="AW4" s="338"/>
      <c r="AX4" s="338"/>
      <c r="AY4" s="338"/>
      <c r="AZ4" s="338"/>
      <c r="BA4" s="338"/>
      <c r="BB4" s="48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</row>
    <row r="5" spans="1:255" ht="43.5" customHeight="1" x14ac:dyDescent="0.2">
      <c r="A5" s="346"/>
      <c r="B5" s="334"/>
      <c r="C5" s="337" t="s">
        <v>102</v>
      </c>
      <c r="D5" s="337"/>
      <c r="E5" s="337" t="s">
        <v>103</v>
      </c>
      <c r="F5" s="337"/>
      <c r="G5" s="337" t="s">
        <v>104</v>
      </c>
      <c r="H5" s="337"/>
      <c r="I5" s="337" t="s">
        <v>105</v>
      </c>
      <c r="J5" s="337"/>
      <c r="K5" s="335" t="s">
        <v>106</v>
      </c>
      <c r="L5" s="335"/>
      <c r="M5" s="335"/>
      <c r="N5" s="337" t="s">
        <v>102</v>
      </c>
      <c r="O5" s="337"/>
      <c r="P5" s="337"/>
      <c r="Q5" s="337"/>
      <c r="R5" s="337" t="s">
        <v>103</v>
      </c>
      <c r="S5" s="337"/>
      <c r="T5" s="337"/>
      <c r="U5" s="337"/>
      <c r="V5" s="337" t="s">
        <v>104</v>
      </c>
      <c r="W5" s="337"/>
      <c r="X5" s="337"/>
      <c r="Y5" s="337"/>
      <c r="Z5" s="337" t="s">
        <v>105</v>
      </c>
      <c r="AA5" s="337"/>
      <c r="AB5" s="337"/>
      <c r="AC5" s="337"/>
      <c r="AD5" s="335" t="s">
        <v>106</v>
      </c>
      <c r="AE5" s="335"/>
      <c r="AF5" s="335"/>
      <c r="AG5" s="335"/>
      <c r="AH5" s="337" t="s">
        <v>102</v>
      </c>
      <c r="AI5" s="337"/>
      <c r="AJ5" s="337"/>
      <c r="AK5" s="337"/>
      <c r="AL5" s="337" t="s">
        <v>103</v>
      </c>
      <c r="AM5" s="337"/>
      <c r="AN5" s="337"/>
      <c r="AO5" s="337"/>
      <c r="AP5" s="337" t="s">
        <v>104</v>
      </c>
      <c r="AQ5" s="337"/>
      <c r="AR5" s="337"/>
      <c r="AS5" s="337"/>
      <c r="AT5" s="337" t="s">
        <v>105</v>
      </c>
      <c r="AU5" s="337"/>
      <c r="AV5" s="337"/>
      <c r="AW5" s="337"/>
      <c r="AX5" s="335" t="s">
        <v>106</v>
      </c>
      <c r="AY5" s="335"/>
      <c r="AZ5" s="335"/>
      <c r="BA5" s="335"/>
      <c r="BB5" s="48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</row>
    <row r="6" spans="1:255" ht="12.75" customHeight="1" x14ac:dyDescent="0.2">
      <c r="A6" s="346"/>
      <c r="B6" s="334"/>
      <c r="C6" s="337">
        <v>2019</v>
      </c>
      <c r="D6" s="337">
        <v>2020</v>
      </c>
      <c r="E6" s="337">
        <v>2019</v>
      </c>
      <c r="F6" s="337">
        <v>2020</v>
      </c>
      <c r="G6" s="337">
        <v>2019</v>
      </c>
      <c r="H6" s="337">
        <v>2020</v>
      </c>
      <c r="I6" s="337">
        <v>2019</v>
      </c>
      <c r="J6" s="337">
        <v>2020</v>
      </c>
      <c r="K6" s="337">
        <v>2019</v>
      </c>
      <c r="L6" s="337">
        <v>2020</v>
      </c>
      <c r="M6" s="337" t="s">
        <v>108</v>
      </c>
      <c r="N6" s="336" t="s">
        <v>41</v>
      </c>
      <c r="O6" s="336"/>
      <c r="P6" s="334" t="s">
        <v>110</v>
      </c>
      <c r="Q6" s="334"/>
      <c r="R6" s="336" t="s">
        <v>41</v>
      </c>
      <c r="S6" s="336"/>
      <c r="T6" s="334" t="s">
        <v>110</v>
      </c>
      <c r="U6" s="334"/>
      <c r="V6" s="336" t="s">
        <v>41</v>
      </c>
      <c r="W6" s="336"/>
      <c r="X6" s="334" t="s">
        <v>110</v>
      </c>
      <c r="Y6" s="334"/>
      <c r="Z6" s="336" t="s">
        <v>41</v>
      </c>
      <c r="AA6" s="336"/>
      <c r="AB6" s="334" t="s">
        <v>110</v>
      </c>
      <c r="AC6" s="334"/>
      <c r="AD6" s="336" t="s">
        <v>41</v>
      </c>
      <c r="AE6" s="336"/>
      <c r="AF6" s="334" t="s">
        <v>110</v>
      </c>
      <c r="AG6" s="334"/>
      <c r="AH6" s="336" t="s">
        <v>41</v>
      </c>
      <c r="AI6" s="336"/>
      <c r="AJ6" s="334" t="s">
        <v>110</v>
      </c>
      <c r="AK6" s="334"/>
      <c r="AL6" s="336" t="s">
        <v>41</v>
      </c>
      <c r="AM6" s="336"/>
      <c r="AN6" s="334" t="s">
        <v>110</v>
      </c>
      <c r="AO6" s="334"/>
      <c r="AP6" s="336" t="s">
        <v>41</v>
      </c>
      <c r="AQ6" s="336"/>
      <c r="AR6" s="334" t="s">
        <v>110</v>
      </c>
      <c r="AS6" s="334"/>
      <c r="AT6" s="336" t="s">
        <v>41</v>
      </c>
      <c r="AU6" s="336"/>
      <c r="AV6" s="334" t="s">
        <v>110</v>
      </c>
      <c r="AW6" s="334"/>
      <c r="AX6" s="336" t="s">
        <v>41</v>
      </c>
      <c r="AY6" s="336"/>
      <c r="AZ6" s="334" t="s">
        <v>110</v>
      </c>
      <c r="BA6" s="334"/>
      <c r="BB6" s="48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</row>
    <row r="7" spans="1:255" ht="15" customHeight="1" x14ac:dyDescent="0.2">
      <c r="A7" s="346"/>
      <c r="B7" s="334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13">
        <v>2019</v>
      </c>
      <c r="O7" s="13">
        <v>2020</v>
      </c>
      <c r="P7" s="13">
        <v>2019</v>
      </c>
      <c r="Q7" s="13">
        <v>2020</v>
      </c>
      <c r="R7" s="13">
        <v>2019</v>
      </c>
      <c r="S7" s="13">
        <v>2020</v>
      </c>
      <c r="T7" s="13">
        <v>2019</v>
      </c>
      <c r="U7" s="13">
        <v>2020</v>
      </c>
      <c r="V7" s="13">
        <v>2019</v>
      </c>
      <c r="W7" s="13">
        <v>2020</v>
      </c>
      <c r="X7" s="13">
        <v>2019</v>
      </c>
      <c r="Y7" s="13">
        <v>2020</v>
      </c>
      <c r="Z7" s="13">
        <v>2019</v>
      </c>
      <c r="AA7" s="13">
        <v>2020</v>
      </c>
      <c r="AB7" s="13">
        <v>2019</v>
      </c>
      <c r="AC7" s="13">
        <v>2020</v>
      </c>
      <c r="AD7" s="13">
        <v>2019</v>
      </c>
      <c r="AE7" s="13">
        <v>2020</v>
      </c>
      <c r="AF7" s="13">
        <v>2019</v>
      </c>
      <c r="AG7" s="13">
        <v>2020</v>
      </c>
      <c r="AH7" s="13">
        <v>2019</v>
      </c>
      <c r="AI7" s="13">
        <v>2020</v>
      </c>
      <c r="AJ7" s="13">
        <v>2019</v>
      </c>
      <c r="AK7" s="13">
        <v>2020</v>
      </c>
      <c r="AL7" s="13">
        <v>2019</v>
      </c>
      <c r="AM7" s="13">
        <v>2020</v>
      </c>
      <c r="AN7" s="13">
        <v>2019</v>
      </c>
      <c r="AO7" s="13">
        <v>2020</v>
      </c>
      <c r="AP7" s="13">
        <v>2019</v>
      </c>
      <c r="AQ7" s="13">
        <v>2020</v>
      </c>
      <c r="AR7" s="13">
        <v>2019</v>
      </c>
      <c r="AS7" s="13">
        <v>2020</v>
      </c>
      <c r="AT7" s="13">
        <v>2019</v>
      </c>
      <c r="AU7" s="13">
        <v>2020</v>
      </c>
      <c r="AV7" s="13">
        <v>2019</v>
      </c>
      <c r="AW7" s="13">
        <v>2020</v>
      </c>
      <c r="AX7" s="13">
        <v>2019</v>
      </c>
      <c r="AY7" s="13">
        <v>2020</v>
      </c>
      <c r="AZ7" s="13">
        <v>2019</v>
      </c>
      <c r="BA7" s="13">
        <v>2020</v>
      </c>
      <c r="BB7" s="48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</row>
    <row r="8" spans="1:255" x14ac:dyDescent="0.2">
      <c r="A8" s="12" t="s">
        <v>28</v>
      </c>
      <c r="B8" s="12" t="s">
        <v>30</v>
      </c>
      <c r="C8" s="12">
        <v>1</v>
      </c>
      <c r="D8" s="12">
        <v>2</v>
      </c>
      <c r="E8" s="12">
        <v>3</v>
      </c>
      <c r="F8" s="12">
        <v>4</v>
      </c>
      <c r="G8" s="12">
        <v>5</v>
      </c>
      <c r="H8" s="12">
        <v>6</v>
      </c>
      <c r="I8" s="12">
        <v>7</v>
      </c>
      <c r="J8" s="12">
        <v>8</v>
      </c>
      <c r="K8" s="12">
        <v>9</v>
      </c>
      <c r="L8" s="12">
        <v>10</v>
      </c>
      <c r="M8" s="12">
        <v>11</v>
      </c>
      <c r="N8" s="12">
        <v>12</v>
      </c>
      <c r="O8" s="12">
        <v>13</v>
      </c>
      <c r="P8" s="12">
        <v>14</v>
      </c>
      <c r="Q8" s="12">
        <v>15</v>
      </c>
      <c r="R8" s="12">
        <v>16</v>
      </c>
      <c r="S8" s="12">
        <v>17</v>
      </c>
      <c r="T8" s="12">
        <v>18</v>
      </c>
      <c r="U8" s="12">
        <v>19</v>
      </c>
      <c r="V8" s="12">
        <v>20</v>
      </c>
      <c r="W8" s="12">
        <v>21</v>
      </c>
      <c r="X8" s="12">
        <v>22</v>
      </c>
      <c r="Y8" s="12">
        <v>23</v>
      </c>
      <c r="Z8" s="12">
        <v>24</v>
      </c>
      <c r="AA8" s="12">
        <v>25</v>
      </c>
      <c r="AB8" s="12">
        <v>26</v>
      </c>
      <c r="AC8" s="12">
        <v>27</v>
      </c>
      <c r="AD8" s="12">
        <v>28</v>
      </c>
      <c r="AE8" s="12">
        <v>29</v>
      </c>
      <c r="AF8" s="12">
        <v>30</v>
      </c>
      <c r="AG8" s="12">
        <v>31</v>
      </c>
      <c r="AH8" s="12">
        <v>32</v>
      </c>
      <c r="AI8" s="12">
        <v>33</v>
      </c>
      <c r="AJ8" s="12">
        <v>34</v>
      </c>
      <c r="AK8" s="12">
        <v>35</v>
      </c>
      <c r="AL8" s="12">
        <v>36</v>
      </c>
      <c r="AM8" s="12">
        <v>37</v>
      </c>
      <c r="AN8" s="12">
        <v>38</v>
      </c>
      <c r="AO8" s="12">
        <v>39</v>
      </c>
      <c r="AP8" s="12">
        <v>40</v>
      </c>
      <c r="AQ8" s="12">
        <v>41</v>
      </c>
      <c r="AR8" s="12">
        <v>42</v>
      </c>
      <c r="AS8" s="12">
        <v>43</v>
      </c>
      <c r="AT8" s="12">
        <v>44</v>
      </c>
      <c r="AU8" s="12">
        <v>45</v>
      </c>
      <c r="AV8" s="12">
        <v>46</v>
      </c>
      <c r="AW8" s="12">
        <v>47</v>
      </c>
      <c r="AX8" s="12">
        <v>48</v>
      </c>
      <c r="AY8" s="12">
        <v>49</v>
      </c>
      <c r="AZ8" s="12">
        <v>50</v>
      </c>
      <c r="BA8" s="12">
        <v>51</v>
      </c>
      <c r="BB8" s="48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</row>
    <row r="9" spans="1:255" s="193" customFormat="1" ht="12.75" customHeight="1" x14ac:dyDescent="0.2">
      <c r="A9" s="30">
        <v>1</v>
      </c>
      <c r="B9" s="16" t="s">
        <v>74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8"/>
      <c r="Q9" s="38"/>
      <c r="R9" s="34"/>
      <c r="S9" s="34"/>
      <c r="T9" s="38"/>
      <c r="U9" s="38"/>
      <c r="V9" s="34"/>
      <c r="W9" s="34"/>
      <c r="X9" s="38"/>
      <c r="Y9" s="38"/>
      <c r="Z9" s="34"/>
      <c r="AA9" s="34"/>
      <c r="AB9" s="38"/>
      <c r="AC9" s="38"/>
      <c r="AD9" s="34"/>
      <c r="AE9" s="34"/>
      <c r="AF9" s="38"/>
      <c r="AG9" s="38"/>
      <c r="AH9" s="34"/>
      <c r="AI9" s="34"/>
      <c r="AJ9" s="38"/>
      <c r="AK9" s="38"/>
      <c r="AL9" s="34"/>
      <c r="AM9" s="34"/>
      <c r="AN9" s="38"/>
      <c r="AO9" s="38"/>
      <c r="AP9" s="34"/>
      <c r="AQ9" s="34"/>
      <c r="AR9" s="38"/>
      <c r="AS9" s="38"/>
      <c r="AT9" s="34"/>
      <c r="AU9" s="34"/>
      <c r="AV9" s="38"/>
      <c r="AW9" s="38"/>
      <c r="AX9" s="34"/>
      <c r="AY9" s="34"/>
      <c r="AZ9" s="38"/>
      <c r="BA9" s="38"/>
      <c r="BB9" s="48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</row>
    <row r="10" spans="1:255" s="193" customFormat="1" x14ac:dyDescent="0.2">
      <c r="A10" s="31" t="s">
        <v>47</v>
      </c>
      <c r="B10" s="16" t="s">
        <v>75</v>
      </c>
      <c r="C10" s="34">
        <v>49956</v>
      </c>
      <c r="D10" s="34">
        <v>38206</v>
      </c>
      <c r="E10" s="34">
        <v>2501</v>
      </c>
      <c r="F10" s="34">
        <v>1845</v>
      </c>
      <c r="G10" s="34">
        <v>40500</v>
      </c>
      <c r="H10" s="34">
        <v>36789</v>
      </c>
      <c r="I10" s="34">
        <v>31814</v>
      </c>
      <c r="J10" s="34">
        <v>34218</v>
      </c>
      <c r="K10" s="34">
        <f t="shared" ref="K10:K34" si="0">C10+E10+G10+I10</f>
        <v>124771</v>
      </c>
      <c r="L10" s="34">
        <f t="shared" ref="L10:L34" si="1">D10+F10+H10+J10</f>
        <v>111058</v>
      </c>
      <c r="M10" s="52">
        <f t="shared" ref="M10:M34" si="2">L10/K10*100-100</f>
        <v>-10.990534659496205</v>
      </c>
      <c r="N10" s="72">
        <v>4200</v>
      </c>
      <c r="O10" s="194">
        <v>4879</v>
      </c>
      <c r="P10" s="38">
        <f t="shared" ref="P10:P34" si="3">N10/C10*100</f>
        <v>8.407398510689406</v>
      </c>
      <c r="Q10" s="38">
        <f t="shared" ref="Q10:Q34" si="4">O10/D10*100</f>
        <v>12.770245511176256</v>
      </c>
      <c r="R10" s="34">
        <v>228</v>
      </c>
      <c r="S10" s="34">
        <v>171</v>
      </c>
      <c r="T10" s="38">
        <f t="shared" ref="T10:T34" si="5">R10/E10*100</f>
        <v>9.1163534586165529</v>
      </c>
      <c r="U10" s="38">
        <f t="shared" ref="U10:U34" si="6">S10/F10*100</f>
        <v>9.2682926829268286</v>
      </c>
      <c r="V10" s="34">
        <v>8585</v>
      </c>
      <c r="W10" s="34">
        <v>9744</v>
      </c>
      <c r="X10" s="38">
        <f t="shared" ref="X10:X34" si="7">V10/G10*100</f>
        <v>21.197530864197532</v>
      </c>
      <c r="Y10" s="38">
        <f t="shared" ref="Y10:Y34" si="8">W10/H10*100</f>
        <v>26.486177933621462</v>
      </c>
      <c r="Z10" s="34">
        <v>1597</v>
      </c>
      <c r="AA10" s="34">
        <v>2310</v>
      </c>
      <c r="AB10" s="38">
        <f t="shared" ref="AB10:AB34" si="9">Z10/I10*100</f>
        <v>5.0198026026277738</v>
      </c>
      <c r="AC10" s="38">
        <f t="shared" ref="AC10:AC34" si="10">AA10/J10*100</f>
        <v>6.7508328949675604</v>
      </c>
      <c r="AD10" s="34">
        <f t="shared" ref="AD10:AD34" si="11">N10+R10+V10+Z10</f>
        <v>14610</v>
      </c>
      <c r="AE10" s="34">
        <f t="shared" ref="AE10:AE34" si="12">O10+S10+W10+AA10</f>
        <v>17104</v>
      </c>
      <c r="AF10" s="38">
        <f t="shared" ref="AF10:AF34" si="13">AD10/K10*100</f>
        <v>11.709451715542874</v>
      </c>
      <c r="AG10" s="38">
        <f t="shared" ref="AG10:AG34" si="14">AE10/L10*100</f>
        <v>15.400961659673323</v>
      </c>
      <c r="AH10" s="34">
        <v>1199</v>
      </c>
      <c r="AI10" s="34">
        <v>1473</v>
      </c>
      <c r="AJ10" s="38">
        <f t="shared" ref="AJ10:AJ34" si="15">AH10/N10*100</f>
        <v>28.547619047619051</v>
      </c>
      <c r="AK10" s="38">
        <f t="shared" ref="AK10:AK34" si="16">AI10/O10*100</f>
        <v>30.190612830498054</v>
      </c>
      <c r="AL10" s="34">
        <v>24</v>
      </c>
      <c r="AM10" s="34">
        <v>25</v>
      </c>
      <c r="AN10" s="38">
        <f t="shared" ref="AN10:AN34" si="17">AL10/R10*100</f>
        <v>10.526315789473683</v>
      </c>
      <c r="AO10" s="38">
        <f t="shared" ref="AO10:AO34" si="18">AM10/S10*100</f>
        <v>14.619883040935672</v>
      </c>
      <c r="AP10" s="34">
        <v>695</v>
      </c>
      <c r="AQ10" s="34">
        <v>1011</v>
      </c>
      <c r="AR10" s="38">
        <f t="shared" ref="AR10:AR34" si="19">AP10/V10*100</f>
        <v>8.0955154338963311</v>
      </c>
      <c r="AS10" s="38">
        <f t="shared" ref="AS10:AS34" si="20">AQ10/W10*100</f>
        <v>10.375615763546799</v>
      </c>
      <c r="AT10" s="34">
        <v>9</v>
      </c>
      <c r="AU10" s="34">
        <v>6</v>
      </c>
      <c r="AV10" s="38">
        <f t="shared" ref="AV10:AV34" si="21">AT10/Z10*100</f>
        <v>0.56355666875391353</v>
      </c>
      <c r="AW10" s="38">
        <f t="shared" ref="AW10:AW34" si="22">AU10/AA10*100</f>
        <v>0.25974025974025972</v>
      </c>
      <c r="AX10" s="34">
        <f t="shared" ref="AX10:AX34" si="23">AH10+AL10+AP10+AT10</f>
        <v>1927</v>
      </c>
      <c r="AY10" s="34">
        <f t="shared" ref="AY10:AY34" si="24">AI10+AM10+AQ10+AU10</f>
        <v>2515</v>
      </c>
      <c r="AZ10" s="38">
        <f t="shared" ref="AZ10:AZ34" si="25">AX10/AD10*100</f>
        <v>13.189596167008899</v>
      </c>
      <c r="BA10" s="38">
        <f t="shared" ref="BA10:BA34" si="26">AY10/AE10*100</f>
        <v>14.704162768942938</v>
      </c>
      <c r="BB10" s="48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</row>
    <row r="11" spans="1:255" s="193" customFormat="1" x14ac:dyDescent="0.2">
      <c r="A11" s="31" t="s">
        <v>48</v>
      </c>
      <c r="B11" s="16" t="s">
        <v>76</v>
      </c>
      <c r="C11" s="34">
        <v>27018</v>
      </c>
      <c r="D11" s="34">
        <v>25586</v>
      </c>
      <c r="E11" s="34">
        <v>2730</v>
      </c>
      <c r="F11" s="34">
        <v>1627</v>
      </c>
      <c r="G11" s="34">
        <v>21970</v>
      </c>
      <c r="H11" s="34">
        <v>21365</v>
      </c>
      <c r="I11" s="34">
        <v>18278</v>
      </c>
      <c r="J11" s="34">
        <v>21925</v>
      </c>
      <c r="K11" s="34">
        <f t="shared" si="0"/>
        <v>69996</v>
      </c>
      <c r="L11" s="34">
        <f t="shared" si="1"/>
        <v>70503</v>
      </c>
      <c r="M11" s="52">
        <f t="shared" si="2"/>
        <v>0.72432710440597248</v>
      </c>
      <c r="N11" s="34">
        <v>1568</v>
      </c>
      <c r="O11" s="34">
        <v>2075</v>
      </c>
      <c r="P11" s="38">
        <f t="shared" si="3"/>
        <v>5.8035383818195276</v>
      </c>
      <c r="Q11" s="38">
        <f t="shared" si="4"/>
        <v>8.1099038536699748</v>
      </c>
      <c r="R11" s="34">
        <v>358</v>
      </c>
      <c r="S11" s="34">
        <v>264</v>
      </c>
      <c r="T11" s="38">
        <f t="shared" si="5"/>
        <v>13.113553113553115</v>
      </c>
      <c r="U11" s="38">
        <f t="shared" si="6"/>
        <v>16.22618315918869</v>
      </c>
      <c r="V11" s="34">
        <v>4260</v>
      </c>
      <c r="W11" s="34">
        <v>4499</v>
      </c>
      <c r="X11" s="38">
        <f t="shared" si="7"/>
        <v>19.39007737824306</v>
      </c>
      <c r="Y11" s="38">
        <f t="shared" si="8"/>
        <v>21.057804820968876</v>
      </c>
      <c r="Z11" s="34">
        <v>1582</v>
      </c>
      <c r="AA11" s="34">
        <v>1987</v>
      </c>
      <c r="AB11" s="38">
        <f t="shared" si="9"/>
        <v>8.6552139183718122</v>
      </c>
      <c r="AC11" s="38">
        <f t="shared" si="10"/>
        <v>9.0627137970353466</v>
      </c>
      <c r="AD11" s="34">
        <f t="shared" si="11"/>
        <v>7768</v>
      </c>
      <c r="AE11" s="34">
        <f t="shared" si="12"/>
        <v>8825</v>
      </c>
      <c r="AF11" s="38">
        <f t="shared" si="13"/>
        <v>11.097777015829475</v>
      </c>
      <c r="AG11" s="38">
        <f t="shared" si="14"/>
        <v>12.517197849736892</v>
      </c>
      <c r="AH11" s="34">
        <v>268</v>
      </c>
      <c r="AI11" s="34">
        <v>471</v>
      </c>
      <c r="AJ11" s="38">
        <f t="shared" si="15"/>
        <v>17.091836734693878</v>
      </c>
      <c r="AK11" s="38">
        <f t="shared" si="16"/>
        <v>22.698795180722893</v>
      </c>
      <c r="AL11" s="34">
        <v>84</v>
      </c>
      <c r="AM11" s="34">
        <v>94</v>
      </c>
      <c r="AN11" s="38">
        <f t="shared" si="17"/>
        <v>23.463687150837988</v>
      </c>
      <c r="AO11" s="38">
        <f t="shared" si="18"/>
        <v>35.606060606060609</v>
      </c>
      <c r="AP11" s="34">
        <v>216</v>
      </c>
      <c r="AQ11" s="34">
        <v>369</v>
      </c>
      <c r="AR11" s="38">
        <f t="shared" si="19"/>
        <v>5.070422535211268</v>
      </c>
      <c r="AS11" s="38">
        <f t="shared" si="20"/>
        <v>8.2018226272505004</v>
      </c>
      <c r="AT11" s="34">
        <v>169</v>
      </c>
      <c r="AU11" s="34">
        <v>296</v>
      </c>
      <c r="AV11" s="38">
        <f t="shared" si="21"/>
        <v>10.6826801517067</v>
      </c>
      <c r="AW11" s="38">
        <f t="shared" si="22"/>
        <v>14.896829391041772</v>
      </c>
      <c r="AX11" s="34">
        <f t="shared" si="23"/>
        <v>737</v>
      </c>
      <c r="AY11" s="34">
        <f t="shared" si="24"/>
        <v>1230</v>
      </c>
      <c r="AZ11" s="38">
        <f t="shared" si="25"/>
        <v>9.4876416065911435</v>
      </c>
      <c r="BA11" s="38">
        <f t="shared" si="26"/>
        <v>13.937677053824363</v>
      </c>
      <c r="BB11" s="48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</row>
    <row r="12" spans="1:255" s="193" customFormat="1" x14ac:dyDescent="0.2">
      <c r="A12" s="31" t="s">
        <v>49</v>
      </c>
      <c r="B12" s="16" t="s">
        <v>77</v>
      </c>
      <c r="C12" s="34">
        <v>135836</v>
      </c>
      <c r="D12" s="34">
        <v>95070</v>
      </c>
      <c r="E12" s="34">
        <v>6180</v>
      </c>
      <c r="F12" s="34">
        <v>4757</v>
      </c>
      <c r="G12" s="34">
        <v>124040</v>
      </c>
      <c r="H12" s="34">
        <v>122508</v>
      </c>
      <c r="I12" s="34">
        <v>81166</v>
      </c>
      <c r="J12" s="34">
        <v>88120</v>
      </c>
      <c r="K12" s="34">
        <f t="shared" si="0"/>
        <v>347222</v>
      </c>
      <c r="L12" s="34">
        <f t="shared" si="1"/>
        <v>310455</v>
      </c>
      <c r="M12" s="52">
        <f t="shared" si="2"/>
        <v>-10.588902776897783</v>
      </c>
      <c r="N12" s="34">
        <v>14445</v>
      </c>
      <c r="O12" s="34">
        <v>12853</v>
      </c>
      <c r="P12" s="38">
        <f t="shared" si="3"/>
        <v>10.634147059689626</v>
      </c>
      <c r="Q12" s="38">
        <f t="shared" si="4"/>
        <v>13.519511938571579</v>
      </c>
      <c r="R12" s="34">
        <v>1454</v>
      </c>
      <c r="S12" s="34">
        <v>1336</v>
      </c>
      <c r="T12" s="38">
        <f t="shared" si="5"/>
        <v>23.527508090614887</v>
      </c>
      <c r="U12" s="38">
        <f t="shared" si="6"/>
        <v>28.084927475299558</v>
      </c>
      <c r="V12" s="34">
        <v>33807</v>
      </c>
      <c r="W12" s="34">
        <v>34281</v>
      </c>
      <c r="X12" s="38">
        <f t="shared" si="7"/>
        <v>27.254917768461784</v>
      </c>
      <c r="Y12" s="38">
        <f t="shared" si="8"/>
        <v>27.982662356744047</v>
      </c>
      <c r="Z12" s="34">
        <v>5926</v>
      </c>
      <c r="AA12" s="34">
        <v>6521</v>
      </c>
      <c r="AB12" s="38">
        <f t="shared" si="9"/>
        <v>7.301086661902767</v>
      </c>
      <c r="AC12" s="38">
        <f t="shared" si="10"/>
        <v>7.4001361779391734</v>
      </c>
      <c r="AD12" s="34">
        <f t="shared" si="11"/>
        <v>55632</v>
      </c>
      <c r="AE12" s="34">
        <f t="shared" si="12"/>
        <v>54991</v>
      </c>
      <c r="AF12" s="38">
        <f t="shared" si="13"/>
        <v>16.022026254096801</v>
      </c>
      <c r="AG12" s="38">
        <f t="shared" si="14"/>
        <v>17.713034095118456</v>
      </c>
      <c r="AH12" s="34">
        <v>4006</v>
      </c>
      <c r="AI12" s="34">
        <v>4964</v>
      </c>
      <c r="AJ12" s="38">
        <f t="shared" si="15"/>
        <v>27.732779508480444</v>
      </c>
      <c r="AK12" s="38">
        <f t="shared" si="16"/>
        <v>38.621333540807598</v>
      </c>
      <c r="AL12" s="34">
        <v>267</v>
      </c>
      <c r="AM12" s="34">
        <v>510</v>
      </c>
      <c r="AN12" s="38">
        <f t="shared" si="17"/>
        <v>18.363136176066025</v>
      </c>
      <c r="AO12" s="38">
        <f t="shared" si="18"/>
        <v>38.17365269461078</v>
      </c>
      <c r="AP12" s="34">
        <v>4030</v>
      </c>
      <c r="AQ12" s="34">
        <v>5277</v>
      </c>
      <c r="AR12" s="38">
        <f t="shared" si="19"/>
        <v>11.920608158073771</v>
      </c>
      <c r="AS12" s="38">
        <f t="shared" si="20"/>
        <v>15.393366587905838</v>
      </c>
      <c r="AT12" s="34">
        <v>378</v>
      </c>
      <c r="AU12" s="34">
        <v>422</v>
      </c>
      <c r="AV12" s="38">
        <f t="shared" si="21"/>
        <v>6.3786702666216666</v>
      </c>
      <c r="AW12" s="38">
        <f t="shared" si="22"/>
        <v>6.4714000920104278</v>
      </c>
      <c r="AX12" s="34">
        <f t="shared" si="23"/>
        <v>8681</v>
      </c>
      <c r="AY12" s="34">
        <f t="shared" si="24"/>
        <v>11173</v>
      </c>
      <c r="AZ12" s="38">
        <f t="shared" si="25"/>
        <v>15.604328444060972</v>
      </c>
      <c r="BA12" s="38">
        <f t="shared" si="26"/>
        <v>20.317870196941318</v>
      </c>
      <c r="BB12" s="48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</row>
    <row r="13" spans="1:255" s="193" customFormat="1" x14ac:dyDescent="0.2">
      <c r="A13" s="31" t="s">
        <v>50</v>
      </c>
      <c r="B13" s="16" t="s">
        <v>78</v>
      </c>
      <c r="C13" s="34">
        <v>75635</v>
      </c>
      <c r="D13" s="34">
        <v>63002</v>
      </c>
      <c r="E13" s="34">
        <v>2973</v>
      </c>
      <c r="F13" s="34">
        <v>2313</v>
      </c>
      <c r="G13" s="34">
        <v>91922</v>
      </c>
      <c r="H13" s="34">
        <v>75592</v>
      </c>
      <c r="I13" s="34">
        <v>50599</v>
      </c>
      <c r="J13" s="34">
        <v>48105</v>
      </c>
      <c r="K13" s="34">
        <f t="shared" si="0"/>
        <v>221129</v>
      </c>
      <c r="L13" s="34">
        <f t="shared" si="1"/>
        <v>189012</v>
      </c>
      <c r="M13" s="52">
        <f t="shared" si="2"/>
        <v>-14.524101316426169</v>
      </c>
      <c r="N13" s="34">
        <v>8815</v>
      </c>
      <c r="O13" s="34">
        <v>8683</v>
      </c>
      <c r="P13" s="38">
        <f t="shared" si="3"/>
        <v>11.654657235406889</v>
      </c>
      <c r="Q13" s="38">
        <f t="shared" si="4"/>
        <v>13.782102155487127</v>
      </c>
      <c r="R13" s="34">
        <v>824</v>
      </c>
      <c r="S13" s="34">
        <v>469</v>
      </c>
      <c r="T13" s="38">
        <f t="shared" si="5"/>
        <v>27.716111671712074</v>
      </c>
      <c r="U13" s="38">
        <f t="shared" si="6"/>
        <v>20.276696930393427</v>
      </c>
      <c r="V13" s="34">
        <v>15028</v>
      </c>
      <c r="W13" s="34">
        <v>12233</v>
      </c>
      <c r="X13" s="38">
        <f t="shared" si="7"/>
        <v>16.348643415069297</v>
      </c>
      <c r="Y13" s="38">
        <f t="shared" si="8"/>
        <v>16.18292941051963</v>
      </c>
      <c r="Z13" s="34">
        <v>3040</v>
      </c>
      <c r="AA13" s="34">
        <v>2956</v>
      </c>
      <c r="AB13" s="38">
        <f t="shared" si="9"/>
        <v>6.0080238739896048</v>
      </c>
      <c r="AC13" s="38">
        <f t="shared" si="10"/>
        <v>6.1448913834320757</v>
      </c>
      <c r="AD13" s="34">
        <f t="shared" si="11"/>
        <v>27707</v>
      </c>
      <c r="AE13" s="34">
        <f t="shared" si="12"/>
        <v>24341</v>
      </c>
      <c r="AF13" s="38">
        <f t="shared" si="13"/>
        <v>12.529790303397565</v>
      </c>
      <c r="AG13" s="38">
        <f t="shared" si="14"/>
        <v>12.878018326878719</v>
      </c>
      <c r="AH13" s="34">
        <v>1614</v>
      </c>
      <c r="AI13" s="34">
        <v>2141</v>
      </c>
      <c r="AJ13" s="38">
        <f t="shared" si="15"/>
        <v>18.309699376063531</v>
      </c>
      <c r="AK13" s="38">
        <f t="shared" si="16"/>
        <v>24.657376482782446</v>
      </c>
      <c r="AL13" s="34">
        <v>32</v>
      </c>
      <c r="AM13" s="34">
        <v>44</v>
      </c>
      <c r="AN13" s="38">
        <f t="shared" si="17"/>
        <v>3.8834951456310676</v>
      </c>
      <c r="AO13" s="38">
        <f t="shared" si="18"/>
        <v>9.3816631130063968</v>
      </c>
      <c r="AP13" s="34">
        <v>876</v>
      </c>
      <c r="AQ13" s="34">
        <v>831</v>
      </c>
      <c r="AR13" s="38">
        <f t="shared" si="19"/>
        <v>5.8291189779079051</v>
      </c>
      <c r="AS13" s="38">
        <f t="shared" si="20"/>
        <v>6.7931006294449441</v>
      </c>
      <c r="AT13" s="34">
        <v>15</v>
      </c>
      <c r="AU13" s="34">
        <v>16</v>
      </c>
      <c r="AV13" s="38">
        <f t="shared" si="21"/>
        <v>0.49342105263157893</v>
      </c>
      <c r="AW13" s="38">
        <f t="shared" si="22"/>
        <v>0.54127198917456021</v>
      </c>
      <c r="AX13" s="34">
        <f t="shared" si="23"/>
        <v>2537</v>
      </c>
      <c r="AY13" s="34">
        <f t="shared" si="24"/>
        <v>3032</v>
      </c>
      <c r="AZ13" s="38">
        <f t="shared" si="25"/>
        <v>9.1565308405818033</v>
      </c>
      <c r="BA13" s="38">
        <f t="shared" si="26"/>
        <v>12.456349369376772</v>
      </c>
      <c r="BB13" s="48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</row>
    <row r="14" spans="1:255" s="193" customFormat="1" x14ac:dyDescent="0.2">
      <c r="A14" s="31" t="s">
        <v>51</v>
      </c>
      <c r="B14" s="16" t="s">
        <v>79</v>
      </c>
      <c r="C14" s="34">
        <v>44643</v>
      </c>
      <c r="D14" s="34">
        <v>34690</v>
      </c>
      <c r="E14" s="34">
        <v>3409</v>
      </c>
      <c r="F14" s="34">
        <v>2377</v>
      </c>
      <c r="G14" s="34">
        <v>38041</v>
      </c>
      <c r="H14" s="34">
        <v>35537</v>
      </c>
      <c r="I14" s="34">
        <v>28781</v>
      </c>
      <c r="J14" s="34">
        <v>33207</v>
      </c>
      <c r="K14" s="34">
        <f t="shared" si="0"/>
        <v>114874</v>
      </c>
      <c r="L14" s="34">
        <f t="shared" si="1"/>
        <v>105811</v>
      </c>
      <c r="M14" s="52">
        <f t="shared" si="2"/>
        <v>-7.8895137280846797</v>
      </c>
      <c r="N14" s="34">
        <v>4913</v>
      </c>
      <c r="O14" s="34">
        <v>5231</v>
      </c>
      <c r="P14" s="38">
        <f t="shared" si="3"/>
        <v>11.005084783728693</v>
      </c>
      <c r="Q14" s="38">
        <f t="shared" si="4"/>
        <v>15.079273565869128</v>
      </c>
      <c r="R14" s="34">
        <v>442</v>
      </c>
      <c r="S14" s="34">
        <v>299</v>
      </c>
      <c r="T14" s="38">
        <f t="shared" si="5"/>
        <v>12.965679084775594</v>
      </c>
      <c r="U14" s="38">
        <f t="shared" si="6"/>
        <v>12.578880942364327</v>
      </c>
      <c r="V14" s="34">
        <v>8956</v>
      </c>
      <c r="W14" s="34">
        <v>9396</v>
      </c>
      <c r="X14" s="38">
        <f t="shared" si="7"/>
        <v>23.543019373833495</v>
      </c>
      <c r="Y14" s="38">
        <f t="shared" si="8"/>
        <v>26.440048400258888</v>
      </c>
      <c r="Z14" s="34">
        <v>2411</v>
      </c>
      <c r="AA14" s="34">
        <v>4088</v>
      </c>
      <c r="AB14" s="38">
        <f t="shared" si="9"/>
        <v>8.3770543066606447</v>
      </c>
      <c r="AC14" s="38">
        <f t="shared" si="10"/>
        <v>12.310657391513837</v>
      </c>
      <c r="AD14" s="34">
        <f t="shared" si="11"/>
        <v>16722</v>
      </c>
      <c r="AE14" s="34">
        <f t="shared" si="12"/>
        <v>19014</v>
      </c>
      <c r="AF14" s="38">
        <f t="shared" si="13"/>
        <v>14.556818775353866</v>
      </c>
      <c r="AG14" s="38">
        <f t="shared" si="14"/>
        <v>17.969776299250551</v>
      </c>
      <c r="AH14" s="34">
        <v>1546</v>
      </c>
      <c r="AI14" s="34">
        <v>1953</v>
      </c>
      <c r="AJ14" s="38">
        <f t="shared" si="15"/>
        <v>31.467535110930182</v>
      </c>
      <c r="AK14" s="38">
        <f t="shared" si="16"/>
        <v>37.335117568342575</v>
      </c>
      <c r="AL14" s="34">
        <v>52</v>
      </c>
      <c r="AM14" s="34">
        <v>79</v>
      </c>
      <c r="AN14" s="38">
        <f t="shared" si="17"/>
        <v>11.76470588235294</v>
      </c>
      <c r="AO14" s="38">
        <f t="shared" si="18"/>
        <v>26.421404682274247</v>
      </c>
      <c r="AP14" s="34">
        <v>973</v>
      </c>
      <c r="AQ14" s="34">
        <v>1276</v>
      </c>
      <c r="AR14" s="38">
        <f t="shared" si="19"/>
        <v>10.864225100491291</v>
      </c>
      <c r="AS14" s="38">
        <f t="shared" si="20"/>
        <v>13.580246913580247</v>
      </c>
      <c r="AT14" s="34">
        <v>50</v>
      </c>
      <c r="AU14" s="34">
        <v>120</v>
      </c>
      <c r="AV14" s="38">
        <f t="shared" si="21"/>
        <v>2.0738282870178351</v>
      </c>
      <c r="AW14" s="38">
        <f t="shared" si="22"/>
        <v>2.9354207436399218</v>
      </c>
      <c r="AX14" s="34">
        <f t="shared" si="23"/>
        <v>2621</v>
      </c>
      <c r="AY14" s="34">
        <f t="shared" si="24"/>
        <v>3428</v>
      </c>
      <c r="AZ14" s="38">
        <f t="shared" si="25"/>
        <v>15.673962444683651</v>
      </c>
      <c r="BA14" s="38">
        <f t="shared" si="26"/>
        <v>18.028820868833492</v>
      </c>
      <c r="BB14" s="48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</row>
    <row r="15" spans="1:255" s="193" customFormat="1" x14ac:dyDescent="0.2">
      <c r="A15" s="31" t="s">
        <v>52</v>
      </c>
      <c r="B15" s="16" t="s">
        <v>80</v>
      </c>
      <c r="C15" s="34">
        <v>30470</v>
      </c>
      <c r="D15" s="34">
        <v>22527</v>
      </c>
      <c r="E15" s="34">
        <v>1697</v>
      </c>
      <c r="F15" s="34">
        <v>1290</v>
      </c>
      <c r="G15" s="34">
        <v>27353</v>
      </c>
      <c r="H15" s="34">
        <v>28268</v>
      </c>
      <c r="I15" s="34">
        <v>19135</v>
      </c>
      <c r="J15" s="34">
        <v>23276</v>
      </c>
      <c r="K15" s="34">
        <f t="shared" si="0"/>
        <v>78655</v>
      </c>
      <c r="L15" s="34">
        <f t="shared" si="1"/>
        <v>75361</v>
      </c>
      <c r="M15" s="52">
        <f t="shared" si="2"/>
        <v>-4.1879092238255708</v>
      </c>
      <c r="N15" s="34">
        <v>3639</v>
      </c>
      <c r="O15" s="34">
        <v>3817</v>
      </c>
      <c r="P15" s="38">
        <f t="shared" si="3"/>
        <v>11.942894650475878</v>
      </c>
      <c r="Q15" s="38">
        <f t="shared" si="4"/>
        <v>16.944111510631686</v>
      </c>
      <c r="R15" s="34">
        <v>396</v>
      </c>
      <c r="S15" s="34">
        <v>320</v>
      </c>
      <c r="T15" s="38">
        <f t="shared" si="5"/>
        <v>23.335297583971716</v>
      </c>
      <c r="U15" s="38">
        <f t="shared" si="6"/>
        <v>24.806201550387598</v>
      </c>
      <c r="V15" s="34">
        <v>7020</v>
      </c>
      <c r="W15" s="34">
        <v>8352</v>
      </c>
      <c r="X15" s="38">
        <f t="shared" si="7"/>
        <v>25.664460936643145</v>
      </c>
      <c r="Y15" s="38">
        <f t="shared" si="8"/>
        <v>29.545776142634782</v>
      </c>
      <c r="Z15" s="34">
        <v>1682</v>
      </c>
      <c r="AA15" s="34">
        <v>2068</v>
      </c>
      <c r="AB15" s="38">
        <f t="shared" si="9"/>
        <v>8.7901750718578509</v>
      </c>
      <c r="AC15" s="38">
        <f t="shared" si="10"/>
        <v>8.8846880907372405</v>
      </c>
      <c r="AD15" s="34">
        <f t="shared" si="11"/>
        <v>12737</v>
      </c>
      <c r="AE15" s="34">
        <f t="shared" si="12"/>
        <v>14557</v>
      </c>
      <c r="AF15" s="38">
        <f t="shared" si="13"/>
        <v>16.193503273790604</v>
      </c>
      <c r="AG15" s="38">
        <f t="shared" si="14"/>
        <v>19.316357267021402</v>
      </c>
      <c r="AH15" s="34">
        <v>918</v>
      </c>
      <c r="AI15" s="34">
        <v>1185</v>
      </c>
      <c r="AJ15" s="38">
        <f t="shared" si="15"/>
        <v>25.226710634789779</v>
      </c>
      <c r="AK15" s="38">
        <f t="shared" si="16"/>
        <v>31.045323552528163</v>
      </c>
      <c r="AL15" s="34">
        <v>138</v>
      </c>
      <c r="AM15" s="34">
        <v>155</v>
      </c>
      <c r="AN15" s="38">
        <f t="shared" si="17"/>
        <v>34.848484848484851</v>
      </c>
      <c r="AO15" s="38">
        <f t="shared" si="18"/>
        <v>48.4375</v>
      </c>
      <c r="AP15" s="34">
        <v>1305</v>
      </c>
      <c r="AQ15" s="34">
        <v>1606</v>
      </c>
      <c r="AR15" s="38">
        <f t="shared" si="19"/>
        <v>18.589743589743591</v>
      </c>
      <c r="AS15" s="38">
        <f t="shared" si="20"/>
        <v>19.228927203065137</v>
      </c>
      <c r="AT15" s="34">
        <v>136</v>
      </c>
      <c r="AU15" s="34">
        <v>264</v>
      </c>
      <c r="AV15" s="38">
        <f t="shared" si="21"/>
        <v>8.0856123662306789</v>
      </c>
      <c r="AW15" s="38">
        <f t="shared" si="22"/>
        <v>12.76595744680851</v>
      </c>
      <c r="AX15" s="34">
        <f t="shared" si="23"/>
        <v>2497</v>
      </c>
      <c r="AY15" s="34">
        <f t="shared" si="24"/>
        <v>3210</v>
      </c>
      <c r="AZ15" s="38">
        <f t="shared" si="25"/>
        <v>19.604302426002985</v>
      </c>
      <c r="BA15" s="38">
        <f t="shared" si="26"/>
        <v>22.051246822834376</v>
      </c>
      <c r="BB15" s="48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</row>
    <row r="16" spans="1:255" s="193" customFormat="1" x14ac:dyDescent="0.2">
      <c r="A16" s="31" t="s">
        <v>53</v>
      </c>
      <c r="B16" s="16" t="s">
        <v>81</v>
      </c>
      <c r="C16" s="34">
        <v>70955</v>
      </c>
      <c r="D16" s="34">
        <v>48178</v>
      </c>
      <c r="E16" s="34">
        <v>2499</v>
      </c>
      <c r="F16" s="34">
        <v>2114</v>
      </c>
      <c r="G16" s="34">
        <v>64395</v>
      </c>
      <c r="H16" s="34">
        <v>64386</v>
      </c>
      <c r="I16" s="34">
        <v>29436</v>
      </c>
      <c r="J16" s="34">
        <v>37022</v>
      </c>
      <c r="K16" s="34">
        <f t="shared" si="0"/>
        <v>167285</v>
      </c>
      <c r="L16" s="34">
        <f t="shared" si="1"/>
        <v>151700</v>
      </c>
      <c r="M16" s="52">
        <f t="shared" si="2"/>
        <v>-9.3164360223570526</v>
      </c>
      <c r="N16" s="34">
        <v>6333</v>
      </c>
      <c r="O16" s="34">
        <v>6148</v>
      </c>
      <c r="P16" s="38">
        <f t="shared" si="3"/>
        <v>8.9253752378267919</v>
      </c>
      <c r="Q16" s="38">
        <f t="shared" si="4"/>
        <v>12.76101124994811</v>
      </c>
      <c r="R16" s="34">
        <v>402</v>
      </c>
      <c r="S16" s="34">
        <v>300</v>
      </c>
      <c r="T16" s="38">
        <f t="shared" si="5"/>
        <v>16.086434573829532</v>
      </c>
      <c r="U16" s="38">
        <f t="shared" si="6"/>
        <v>14.191106906338694</v>
      </c>
      <c r="V16" s="34">
        <v>13539</v>
      </c>
      <c r="W16" s="34">
        <v>14943</v>
      </c>
      <c r="X16" s="38">
        <f t="shared" si="7"/>
        <v>21.024924295364546</v>
      </c>
      <c r="Y16" s="38">
        <f t="shared" si="8"/>
        <v>23.208461466778495</v>
      </c>
      <c r="Z16" s="34">
        <v>1906</v>
      </c>
      <c r="AA16" s="34">
        <v>2684</v>
      </c>
      <c r="AB16" s="38">
        <f t="shared" si="9"/>
        <v>6.4750645468134262</v>
      </c>
      <c r="AC16" s="38">
        <f t="shared" si="10"/>
        <v>7.2497433958187028</v>
      </c>
      <c r="AD16" s="34">
        <f t="shared" si="11"/>
        <v>22180</v>
      </c>
      <c r="AE16" s="34">
        <f t="shared" si="12"/>
        <v>24075</v>
      </c>
      <c r="AF16" s="38">
        <f t="shared" si="13"/>
        <v>13.258809815584183</v>
      </c>
      <c r="AG16" s="38">
        <f t="shared" si="14"/>
        <v>15.870138431114041</v>
      </c>
      <c r="AH16" s="34">
        <v>1351</v>
      </c>
      <c r="AI16" s="34">
        <v>1677</v>
      </c>
      <c r="AJ16" s="38">
        <f t="shared" si="15"/>
        <v>21.33270172114322</v>
      </c>
      <c r="AK16" s="38">
        <f t="shared" si="16"/>
        <v>27.277163305139883</v>
      </c>
      <c r="AL16" s="34">
        <v>34</v>
      </c>
      <c r="AM16" s="34">
        <v>24</v>
      </c>
      <c r="AN16" s="38">
        <f t="shared" si="17"/>
        <v>8.4577114427860707</v>
      </c>
      <c r="AO16" s="38">
        <f t="shared" si="18"/>
        <v>8</v>
      </c>
      <c r="AP16" s="34">
        <v>1002</v>
      </c>
      <c r="AQ16" s="34">
        <v>1250</v>
      </c>
      <c r="AR16" s="38">
        <f t="shared" si="19"/>
        <v>7.400842011965433</v>
      </c>
      <c r="AS16" s="38">
        <f t="shared" si="20"/>
        <v>8.365120792344241</v>
      </c>
      <c r="AT16" s="34">
        <v>2</v>
      </c>
      <c r="AU16" s="34">
        <v>6</v>
      </c>
      <c r="AV16" s="38">
        <f t="shared" si="21"/>
        <v>0.1049317943336831</v>
      </c>
      <c r="AW16" s="38">
        <f t="shared" si="22"/>
        <v>0.22354694485842028</v>
      </c>
      <c r="AX16" s="34">
        <f t="shared" si="23"/>
        <v>2389</v>
      </c>
      <c r="AY16" s="34">
        <f t="shared" si="24"/>
        <v>2957</v>
      </c>
      <c r="AZ16" s="38">
        <f t="shared" si="25"/>
        <v>10.770964833183049</v>
      </c>
      <c r="BA16" s="38">
        <f t="shared" si="26"/>
        <v>12.28245067497404</v>
      </c>
      <c r="BB16" s="48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</row>
    <row r="17" spans="1:255" s="193" customFormat="1" x14ac:dyDescent="0.2">
      <c r="A17" s="31" t="s">
        <v>54</v>
      </c>
      <c r="B17" s="16" t="s">
        <v>82</v>
      </c>
      <c r="C17" s="34">
        <v>29568</v>
      </c>
      <c r="D17" s="34">
        <v>20678</v>
      </c>
      <c r="E17" s="34">
        <v>1568</v>
      </c>
      <c r="F17" s="34">
        <v>1074</v>
      </c>
      <c r="G17" s="34">
        <v>27138</v>
      </c>
      <c r="H17" s="34">
        <v>25096</v>
      </c>
      <c r="I17" s="34">
        <v>19829</v>
      </c>
      <c r="J17" s="34">
        <v>22013</v>
      </c>
      <c r="K17" s="34">
        <f t="shared" si="0"/>
        <v>78103</v>
      </c>
      <c r="L17" s="34">
        <f t="shared" si="1"/>
        <v>68861</v>
      </c>
      <c r="M17" s="52">
        <f t="shared" si="2"/>
        <v>-11.833092198763168</v>
      </c>
      <c r="N17" s="34">
        <v>2224</v>
      </c>
      <c r="O17" s="34">
        <v>2633</v>
      </c>
      <c r="P17" s="38">
        <f t="shared" si="3"/>
        <v>7.5216450216450221</v>
      </c>
      <c r="Q17" s="38">
        <f t="shared" si="4"/>
        <v>12.733339781410194</v>
      </c>
      <c r="R17" s="34">
        <v>289</v>
      </c>
      <c r="S17" s="34">
        <v>234</v>
      </c>
      <c r="T17" s="38">
        <f t="shared" si="5"/>
        <v>18.431122448979593</v>
      </c>
      <c r="U17" s="38">
        <f t="shared" si="6"/>
        <v>21.787709497206702</v>
      </c>
      <c r="V17" s="34">
        <v>6052</v>
      </c>
      <c r="W17" s="34">
        <v>6343</v>
      </c>
      <c r="X17" s="38">
        <f t="shared" si="7"/>
        <v>22.300832780602846</v>
      </c>
      <c r="Y17" s="38">
        <f t="shared" si="8"/>
        <v>25.274944214217403</v>
      </c>
      <c r="Z17" s="34">
        <v>1676</v>
      </c>
      <c r="AA17" s="34">
        <v>2400</v>
      </c>
      <c r="AB17" s="38">
        <f t="shared" si="9"/>
        <v>8.45226688183973</v>
      </c>
      <c r="AC17" s="38">
        <f t="shared" si="10"/>
        <v>10.902648435015672</v>
      </c>
      <c r="AD17" s="34">
        <f t="shared" si="11"/>
        <v>10241</v>
      </c>
      <c r="AE17" s="34">
        <f t="shared" si="12"/>
        <v>11610</v>
      </c>
      <c r="AF17" s="38">
        <f t="shared" si="13"/>
        <v>13.112172387744389</v>
      </c>
      <c r="AG17" s="38">
        <f t="shared" si="14"/>
        <v>16.860051407908685</v>
      </c>
      <c r="AH17" s="34">
        <v>663</v>
      </c>
      <c r="AI17" s="34">
        <v>910</v>
      </c>
      <c r="AJ17" s="38">
        <f t="shared" si="15"/>
        <v>29.811151079136689</v>
      </c>
      <c r="AK17" s="38">
        <f t="shared" si="16"/>
        <v>34.561336878085832</v>
      </c>
      <c r="AL17" s="34">
        <v>53</v>
      </c>
      <c r="AM17" s="34">
        <v>60</v>
      </c>
      <c r="AN17" s="38">
        <f t="shared" si="17"/>
        <v>18.339100346020761</v>
      </c>
      <c r="AO17" s="38">
        <f t="shared" si="18"/>
        <v>25.641025641025639</v>
      </c>
      <c r="AP17" s="34">
        <v>822</v>
      </c>
      <c r="AQ17" s="34">
        <v>1026</v>
      </c>
      <c r="AR17" s="38">
        <f t="shared" si="19"/>
        <v>13.5822868473232</v>
      </c>
      <c r="AS17" s="38">
        <f t="shared" si="20"/>
        <v>16.175311366861106</v>
      </c>
      <c r="AT17" s="34">
        <v>4</v>
      </c>
      <c r="AU17" s="34">
        <v>5</v>
      </c>
      <c r="AV17" s="38">
        <f t="shared" si="21"/>
        <v>0.23866348448687352</v>
      </c>
      <c r="AW17" s="38">
        <f t="shared" si="22"/>
        <v>0.20833333333333334</v>
      </c>
      <c r="AX17" s="34">
        <f t="shared" si="23"/>
        <v>1542</v>
      </c>
      <c r="AY17" s="34">
        <f t="shared" si="24"/>
        <v>2001</v>
      </c>
      <c r="AZ17" s="38">
        <f t="shared" si="25"/>
        <v>15.057123327800021</v>
      </c>
      <c r="BA17" s="38">
        <f t="shared" si="26"/>
        <v>17.235142118863049</v>
      </c>
      <c r="BB17" s="48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  <c r="IU17" s="50"/>
    </row>
    <row r="18" spans="1:255" s="193" customFormat="1" x14ac:dyDescent="0.2">
      <c r="A18" s="31" t="s">
        <v>55</v>
      </c>
      <c r="B18" s="16" t="s">
        <v>83</v>
      </c>
      <c r="C18" s="34">
        <v>52431</v>
      </c>
      <c r="D18" s="34">
        <v>37823</v>
      </c>
      <c r="E18" s="34">
        <v>4495</v>
      </c>
      <c r="F18" s="34">
        <v>3197</v>
      </c>
      <c r="G18" s="34">
        <v>63838</v>
      </c>
      <c r="H18" s="34">
        <v>61710</v>
      </c>
      <c r="I18" s="34">
        <v>43926</v>
      </c>
      <c r="J18" s="34">
        <v>44103</v>
      </c>
      <c r="K18" s="34">
        <f t="shared" si="0"/>
        <v>164690</v>
      </c>
      <c r="L18" s="34">
        <f t="shared" si="1"/>
        <v>146833</v>
      </c>
      <c r="M18" s="52">
        <f t="shared" si="2"/>
        <v>-10.84279555528569</v>
      </c>
      <c r="N18" s="34">
        <v>5160</v>
      </c>
      <c r="O18" s="34">
        <v>6493</v>
      </c>
      <c r="P18" s="38">
        <f t="shared" si="3"/>
        <v>9.8415059792870636</v>
      </c>
      <c r="Q18" s="38">
        <f t="shared" si="4"/>
        <v>17.166803267852892</v>
      </c>
      <c r="R18" s="34">
        <v>763</v>
      </c>
      <c r="S18" s="34">
        <v>657</v>
      </c>
      <c r="T18" s="38">
        <f t="shared" si="5"/>
        <v>16.974416017797552</v>
      </c>
      <c r="U18" s="38">
        <f t="shared" si="6"/>
        <v>20.550516108852047</v>
      </c>
      <c r="V18" s="34">
        <v>17006</v>
      </c>
      <c r="W18" s="34">
        <v>19714</v>
      </c>
      <c r="X18" s="38">
        <f t="shared" si="7"/>
        <v>26.639305742661112</v>
      </c>
      <c r="Y18" s="38">
        <f t="shared" si="8"/>
        <v>31.946199967590346</v>
      </c>
      <c r="Z18" s="34">
        <v>2340</v>
      </c>
      <c r="AA18" s="34">
        <v>4137</v>
      </c>
      <c r="AB18" s="38">
        <f t="shared" si="9"/>
        <v>5.3271411009424945</v>
      </c>
      <c r="AC18" s="38">
        <f t="shared" si="10"/>
        <v>9.3803142643357589</v>
      </c>
      <c r="AD18" s="34">
        <f t="shared" si="11"/>
        <v>25269</v>
      </c>
      <c r="AE18" s="34">
        <f t="shared" si="12"/>
        <v>31001</v>
      </c>
      <c r="AF18" s="38">
        <f t="shared" si="13"/>
        <v>15.343372396623961</v>
      </c>
      <c r="AG18" s="38">
        <f t="shared" si="14"/>
        <v>21.113101278322993</v>
      </c>
      <c r="AH18" s="34">
        <v>1549</v>
      </c>
      <c r="AI18" s="34">
        <v>2309</v>
      </c>
      <c r="AJ18" s="38">
        <f t="shared" si="15"/>
        <v>30.019379844961243</v>
      </c>
      <c r="AK18" s="38">
        <f t="shared" si="16"/>
        <v>35.561373787155397</v>
      </c>
      <c r="AL18" s="34">
        <v>157</v>
      </c>
      <c r="AM18" s="34">
        <v>178</v>
      </c>
      <c r="AN18" s="38">
        <f t="shared" si="17"/>
        <v>20.576671035386632</v>
      </c>
      <c r="AO18" s="38">
        <f t="shared" si="18"/>
        <v>27.092846270928462</v>
      </c>
      <c r="AP18" s="34">
        <v>2538</v>
      </c>
      <c r="AQ18" s="34">
        <v>3471</v>
      </c>
      <c r="AR18" s="38">
        <f t="shared" si="19"/>
        <v>14.924144419616606</v>
      </c>
      <c r="AS18" s="38">
        <f t="shared" si="20"/>
        <v>17.606776909810286</v>
      </c>
      <c r="AT18" s="34">
        <v>11</v>
      </c>
      <c r="AU18" s="34">
        <v>27</v>
      </c>
      <c r="AV18" s="38">
        <f t="shared" si="21"/>
        <v>0.47008547008547008</v>
      </c>
      <c r="AW18" s="38">
        <f t="shared" si="22"/>
        <v>0.65264684554024655</v>
      </c>
      <c r="AX18" s="34">
        <f t="shared" si="23"/>
        <v>4255</v>
      </c>
      <c r="AY18" s="34">
        <f t="shared" si="24"/>
        <v>5985</v>
      </c>
      <c r="AZ18" s="38">
        <f t="shared" si="25"/>
        <v>16.838814357513158</v>
      </c>
      <c r="BA18" s="38">
        <f t="shared" si="26"/>
        <v>19.305828844230831</v>
      </c>
      <c r="BB18" s="48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  <c r="IU18" s="50"/>
    </row>
    <row r="19" spans="1:255" s="193" customFormat="1" x14ac:dyDescent="0.2">
      <c r="A19" s="31" t="s">
        <v>56</v>
      </c>
      <c r="B19" s="16" t="s">
        <v>84</v>
      </c>
      <c r="C19" s="34">
        <v>29339</v>
      </c>
      <c r="D19" s="34">
        <v>19865</v>
      </c>
      <c r="E19" s="34">
        <v>2041</v>
      </c>
      <c r="F19" s="34">
        <v>1581</v>
      </c>
      <c r="G19" s="34">
        <v>28194</v>
      </c>
      <c r="H19" s="34">
        <v>28648</v>
      </c>
      <c r="I19" s="34">
        <v>15830</v>
      </c>
      <c r="J19" s="34">
        <v>17966</v>
      </c>
      <c r="K19" s="34">
        <f t="shared" si="0"/>
        <v>75404</v>
      </c>
      <c r="L19" s="34">
        <f t="shared" si="1"/>
        <v>68060</v>
      </c>
      <c r="M19" s="52">
        <f t="shared" si="2"/>
        <v>-9.7395363641186208</v>
      </c>
      <c r="N19" s="34">
        <v>3457</v>
      </c>
      <c r="O19" s="34">
        <v>3125</v>
      </c>
      <c r="P19" s="38">
        <f t="shared" si="3"/>
        <v>11.782951020825521</v>
      </c>
      <c r="Q19" s="38">
        <f t="shared" si="4"/>
        <v>15.731185502139441</v>
      </c>
      <c r="R19" s="34">
        <v>387</v>
      </c>
      <c r="S19" s="34">
        <v>286</v>
      </c>
      <c r="T19" s="38">
        <f t="shared" si="5"/>
        <v>18.961293483586477</v>
      </c>
      <c r="U19" s="38">
        <f t="shared" si="6"/>
        <v>18.089816571790006</v>
      </c>
      <c r="V19" s="34">
        <v>6293</v>
      </c>
      <c r="W19" s="34">
        <v>8080</v>
      </c>
      <c r="X19" s="38">
        <f t="shared" si="7"/>
        <v>22.320351847910903</v>
      </c>
      <c r="Y19" s="38">
        <f t="shared" si="8"/>
        <v>28.20441217537001</v>
      </c>
      <c r="Z19" s="34">
        <v>1175</v>
      </c>
      <c r="AA19" s="34">
        <v>1324</v>
      </c>
      <c r="AB19" s="38">
        <f t="shared" si="9"/>
        <v>7.4226152874289326</v>
      </c>
      <c r="AC19" s="38">
        <f t="shared" si="10"/>
        <v>7.3694756762774132</v>
      </c>
      <c r="AD19" s="34">
        <f t="shared" si="11"/>
        <v>11312</v>
      </c>
      <c r="AE19" s="34">
        <f t="shared" si="12"/>
        <v>12815</v>
      </c>
      <c r="AF19" s="38">
        <f t="shared" si="13"/>
        <v>15.001856665428889</v>
      </c>
      <c r="AG19" s="38">
        <f t="shared" si="14"/>
        <v>18.828974434322657</v>
      </c>
      <c r="AH19" s="34">
        <v>787</v>
      </c>
      <c r="AI19" s="34">
        <v>1101</v>
      </c>
      <c r="AJ19" s="38">
        <f t="shared" si="15"/>
        <v>22.765403529071449</v>
      </c>
      <c r="AK19" s="38">
        <f t="shared" si="16"/>
        <v>35.231999999999999</v>
      </c>
      <c r="AL19" s="34">
        <v>46</v>
      </c>
      <c r="AM19" s="34">
        <v>50</v>
      </c>
      <c r="AN19" s="38">
        <f t="shared" si="17"/>
        <v>11.886304909560723</v>
      </c>
      <c r="AO19" s="38">
        <f t="shared" si="18"/>
        <v>17.482517482517483</v>
      </c>
      <c r="AP19" s="34">
        <v>495</v>
      </c>
      <c r="AQ19" s="34">
        <v>689</v>
      </c>
      <c r="AR19" s="38">
        <f t="shared" si="19"/>
        <v>7.8658827268393443</v>
      </c>
      <c r="AS19" s="38">
        <f t="shared" si="20"/>
        <v>8.5272277227722775</v>
      </c>
      <c r="AT19" s="34">
        <v>7</v>
      </c>
      <c r="AU19" s="34">
        <v>20</v>
      </c>
      <c r="AV19" s="38">
        <f t="shared" si="21"/>
        <v>0.5957446808510638</v>
      </c>
      <c r="AW19" s="38">
        <f t="shared" si="22"/>
        <v>1.5105740181268883</v>
      </c>
      <c r="AX19" s="34">
        <f t="shared" si="23"/>
        <v>1335</v>
      </c>
      <c r="AY19" s="34">
        <f t="shared" si="24"/>
        <v>1860</v>
      </c>
      <c r="AZ19" s="38">
        <f t="shared" si="25"/>
        <v>11.801626591230551</v>
      </c>
      <c r="BA19" s="38">
        <f t="shared" si="26"/>
        <v>14.514241123683183</v>
      </c>
      <c r="BB19" s="48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  <c r="IU19" s="50"/>
    </row>
    <row r="20" spans="1:255" s="193" customFormat="1" x14ac:dyDescent="0.2">
      <c r="A20" s="31" t="s">
        <v>57</v>
      </c>
      <c r="B20" s="16" t="s">
        <v>85</v>
      </c>
      <c r="C20" s="34">
        <v>31531</v>
      </c>
      <c r="D20" s="34">
        <v>22762</v>
      </c>
      <c r="E20" s="34">
        <v>1595</v>
      </c>
      <c r="F20" s="34">
        <v>1843</v>
      </c>
      <c r="G20" s="34">
        <v>34800</v>
      </c>
      <c r="H20" s="34">
        <v>27225</v>
      </c>
      <c r="I20" s="34">
        <v>37908</v>
      </c>
      <c r="J20" s="34">
        <v>26139</v>
      </c>
      <c r="K20" s="34">
        <f t="shared" si="0"/>
        <v>105834</v>
      </c>
      <c r="L20" s="34">
        <f t="shared" si="1"/>
        <v>77969</v>
      </c>
      <c r="M20" s="52">
        <f t="shared" si="2"/>
        <v>-26.328968006500745</v>
      </c>
      <c r="N20" s="34">
        <v>4433</v>
      </c>
      <c r="O20" s="34">
        <v>4447</v>
      </c>
      <c r="P20" s="38">
        <f t="shared" si="3"/>
        <v>14.059179854746123</v>
      </c>
      <c r="Q20" s="38">
        <f t="shared" si="4"/>
        <v>19.536947544152536</v>
      </c>
      <c r="R20" s="34">
        <v>374</v>
      </c>
      <c r="S20" s="34">
        <v>210</v>
      </c>
      <c r="T20" s="38">
        <f t="shared" si="5"/>
        <v>23.448275862068964</v>
      </c>
      <c r="U20" s="38">
        <f t="shared" si="6"/>
        <v>11.394465545306566</v>
      </c>
      <c r="V20" s="34">
        <v>6362</v>
      </c>
      <c r="W20" s="34">
        <v>5240</v>
      </c>
      <c r="X20" s="38">
        <f t="shared" si="7"/>
        <v>18.2816091954023</v>
      </c>
      <c r="Y20" s="38">
        <f t="shared" si="8"/>
        <v>19.247015610651975</v>
      </c>
      <c r="Z20" s="34">
        <v>703</v>
      </c>
      <c r="AA20" s="34">
        <v>793</v>
      </c>
      <c r="AB20" s="38">
        <f t="shared" si="9"/>
        <v>1.8544898174527802</v>
      </c>
      <c r="AC20" s="38">
        <f t="shared" si="10"/>
        <v>3.0337809403573206</v>
      </c>
      <c r="AD20" s="34">
        <f t="shared" si="11"/>
        <v>11872</v>
      </c>
      <c r="AE20" s="34">
        <f t="shared" si="12"/>
        <v>10690</v>
      </c>
      <c r="AF20" s="38">
        <f t="shared" si="13"/>
        <v>11.217567133435381</v>
      </c>
      <c r="AG20" s="38">
        <f t="shared" si="14"/>
        <v>13.710577280714132</v>
      </c>
      <c r="AH20" s="34">
        <v>850</v>
      </c>
      <c r="AI20" s="34">
        <v>942</v>
      </c>
      <c r="AJ20" s="38">
        <f t="shared" si="15"/>
        <v>19.174374013083689</v>
      </c>
      <c r="AK20" s="38">
        <f t="shared" si="16"/>
        <v>21.182819878569823</v>
      </c>
      <c r="AL20" s="34">
        <v>24</v>
      </c>
      <c r="AM20" s="34">
        <v>11</v>
      </c>
      <c r="AN20" s="38">
        <f t="shared" si="17"/>
        <v>6.4171122994652414</v>
      </c>
      <c r="AO20" s="38">
        <f t="shared" si="18"/>
        <v>5.2380952380952381</v>
      </c>
      <c r="AP20" s="34">
        <v>400</v>
      </c>
      <c r="AQ20" s="34">
        <v>741</v>
      </c>
      <c r="AR20" s="38">
        <f t="shared" si="19"/>
        <v>6.2873310279786239</v>
      </c>
      <c r="AS20" s="38">
        <f t="shared" si="20"/>
        <v>14.1412213740458</v>
      </c>
      <c r="AT20" s="34">
        <v>10</v>
      </c>
      <c r="AU20" s="34">
        <v>5</v>
      </c>
      <c r="AV20" s="38">
        <f t="shared" si="21"/>
        <v>1.4224751066856329</v>
      </c>
      <c r="AW20" s="38">
        <f t="shared" si="22"/>
        <v>0.63051702395964693</v>
      </c>
      <c r="AX20" s="34">
        <f t="shared" si="23"/>
        <v>1284</v>
      </c>
      <c r="AY20" s="34">
        <f t="shared" si="24"/>
        <v>1699</v>
      </c>
      <c r="AZ20" s="38">
        <f t="shared" si="25"/>
        <v>10.815363881401616</v>
      </c>
      <c r="BA20" s="38">
        <f t="shared" si="26"/>
        <v>15.893358278765202</v>
      </c>
      <c r="BB20" s="48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  <c r="IU20" s="50"/>
    </row>
    <row r="21" spans="1:255" s="193" customFormat="1" x14ac:dyDescent="0.2">
      <c r="A21" s="31" t="s">
        <v>58</v>
      </c>
      <c r="B21" s="16" t="s">
        <v>86</v>
      </c>
      <c r="C21" s="34">
        <v>64819</v>
      </c>
      <c r="D21" s="34">
        <v>54199</v>
      </c>
      <c r="E21" s="34">
        <v>4757</v>
      </c>
      <c r="F21" s="34">
        <v>3791</v>
      </c>
      <c r="G21" s="34">
        <v>63308</v>
      </c>
      <c r="H21" s="34">
        <v>67250</v>
      </c>
      <c r="I21" s="34">
        <v>43996</v>
      </c>
      <c r="J21" s="34">
        <v>52685</v>
      </c>
      <c r="K21" s="34">
        <f t="shared" si="0"/>
        <v>176880</v>
      </c>
      <c r="L21" s="34">
        <f t="shared" si="1"/>
        <v>177925</v>
      </c>
      <c r="M21" s="52">
        <f t="shared" si="2"/>
        <v>0.5907960199005089</v>
      </c>
      <c r="N21" s="34">
        <v>6260</v>
      </c>
      <c r="O21" s="34">
        <v>7091</v>
      </c>
      <c r="P21" s="38">
        <f t="shared" si="3"/>
        <v>9.6576621052469189</v>
      </c>
      <c r="Q21" s="38">
        <f t="shared" si="4"/>
        <v>13.083267218952379</v>
      </c>
      <c r="R21" s="34">
        <v>1245</v>
      </c>
      <c r="S21" s="34">
        <v>808</v>
      </c>
      <c r="T21" s="38">
        <f t="shared" si="5"/>
        <v>26.171957115829304</v>
      </c>
      <c r="U21" s="38">
        <f t="shared" si="6"/>
        <v>21.313637562648378</v>
      </c>
      <c r="V21" s="34">
        <v>17593</v>
      </c>
      <c r="W21" s="34">
        <v>17491</v>
      </c>
      <c r="X21" s="38">
        <f t="shared" si="7"/>
        <v>27.78953686737853</v>
      </c>
      <c r="Y21" s="38">
        <f t="shared" si="8"/>
        <v>26.008921933085499</v>
      </c>
      <c r="Z21" s="34">
        <v>3829</v>
      </c>
      <c r="AA21" s="34">
        <v>4027</v>
      </c>
      <c r="AB21" s="38">
        <f t="shared" si="9"/>
        <v>8.7030639149013549</v>
      </c>
      <c r="AC21" s="38">
        <f t="shared" si="10"/>
        <v>7.6435418050678567</v>
      </c>
      <c r="AD21" s="34">
        <f t="shared" si="11"/>
        <v>28927</v>
      </c>
      <c r="AE21" s="34">
        <f t="shared" si="12"/>
        <v>29417</v>
      </c>
      <c r="AF21" s="38">
        <f t="shared" si="13"/>
        <v>16.354025327905923</v>
      </c>
      <c r="AG21" s="38">
        <f t="shared" si="14"/>
        <v>16.533370802304344</v>
      </c>
      <c r="AH21" s="34">
        <v>1870</v>
      </c>
      <c r="AI21" s="34">
        <v>2501</v>
      </c>
      <c r="AJ21" s="38">
        <f t="shared" si="15"/>
        <v>29.87220447284345</v>
      </c>
      <c r="AK21" s="38">
        <f t="shared" si="16"/>
        <v>35.270060640248204</v>
      </c>
      <c r="AL21" s="34">
        <v>534</v>
      </c>
      <c r="AM21" s="34">
        <v>319</v>
      </c>
      <c r="AN21" s="38">
        <f t="shared" si="17"/>
        <v>42.891566265060241</v>
      </c>
      <c r="AO21" s="38">
        <f t="shared" si="18"/>
        <v>39.480198019801982</v>
      </c>
      <c r="AP21" s="34">
        <v>3385</v>
      </c>
      <c r="AQ21" s="34">
        <v>3569</v>
      </c>
      <c r="AR21" s="38">
        <f t="shared" si="19"/>
        <v>19.24060705962599</v>
      </c>
      <c r="AS21" s="38">
        <f t="shared" si="20"/>
        <v>20.404779600937626</v>
      </c>
      <c r="AT21" s="34">
        <v>48</v>
      </c>
      <c r="AU21" s="34">
        <v>87</v>
      </c>
      <c r="AV21" s="38">
        <f t="shared" si="21"/>
        <v>1.2535910159310526</v>
      </c>
      <c r="AW21" s="38">
        <f t="shared" si="22"/>
        <v>2.1604171840079465</v>
      </c>
      <c r="AX21" s="34">
        <f t="shared" si="23"/>
        <v>5837</v>
      </c>
      <c r="AY21" s="34">
        <f t="shared" si="24"/>
        <v>6476</v>
      </c>
      <c r="AZ21" s="38">
        <f t="shared" si="25"/>
        <v>20.178380060151415</v>
      </c>
      <c r="BA21" s="38">
        <f t="shared" si="26"/>
        <v>22.014481422306829</v>
      </c>
      <c r="BB21" s="48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  <c r="IU21" s="50"/>
    </row>
    <row r="22" spans="1:255" s="193" customFormat="1" x14ac:dyDescent="0.2">
      <c r="A22" s="31" t="s">
        <v>59</v>
      </c>
      <c r="B22" s="16" t="s">
        <v>87</v>
      </c>
      <c r="C22" s="34">
        <v>46297</v>
      </c>
      <c r="D22" s="34">
        <v>32281</v>
      </c>
      <c r="E22" s="34">
        <v>1817</v>
      </c>
      <c r="F22" s="34">
        <v>1685</v>
      </c>
      <c r="G22" s="34">
        <v>37335</v>
      </c>
      <c r="H22" s="34">
        <v>39337</v>
      </c>
      <c r="I22" s="34">
        <v>24682</v>
      </c>
      <c r="J22" s="34">
        <v>25008</v>
      </c>
      <c r="K22" s="34">
        <f t="shared" si="0"/>
        <v>110131</v>
      </c>
      <c r="L22" s="34">
        <f t="shared" si="1"/>
        <v>98311</v>
      </c>
      <c r="M22" s="52">
        <f t="shared" si="2"/>
        <v>-10.732672907718992</v>
      </c>
      <c r="N22" s="34">
        <v>4926</v>
      </c>
      <c r="O22" s="34">
        <v>4621</v>
      </c>
      <c r="P22" s="38">
        <f t="shared" si="3"/>
        <v>10.639998272026265</v>
      </c>
      <c r="Q22" s="38">
        <f t="shared" si="4"/>
        <v>14.314922090393731</v>
      </c>
      <c r="R22" s="34">
        <v>469</v>
      </c>
      <c r="S22" s="34">
        <v>363</v>
      </c>
      <c r="T22" s="38">
        <f t="shared" si="5"/>
        <v>25.81177765547606</v>
      </c>
      <c r="U22" s="38">
        <f t="shared" si="6"/>
        <v>21.543026706231455</v>
      </c>
      <c r="V22" s="34">
        <v>9702</v>
      </c>
      <c r="W22" s="34">
        <v>10392</v>
      </c>
      <c r="X22" s="38">
        <f t="shared" si="7"/>
        <v>25.986339895540379</v>
      </c>
      <c r="Y22" s="38">
        <f t="shared" si="8"/>
        <v>26.417876299666982</v>
      </c>
      <c r="Z22" s="34">
        <v>1992</v>
      </c>
      <c r="AA22" s="34">
        <v>2157</v>
      </c>
      <c r="AB22" s="38">
        <f t="shared" si="9"/>
        <v>8.0706587796774976</v>
      </c>
      <c r="AC22" s="38">
        <f t="shared" si="10"/>
        <v>8.6252399232245676</v>
      </c>
      <c r="AD22" s="34">
        <f t="shared" si="11"/>
        <v>17089</v>
      </c>
      <c r="AE22" s="34">
        <f t="shared" si="12"/>
        <v>17533</v>
      </c>
      <c r="AF22" s="38">
        <f t="shared" si="13"/>
        <v>15.516975238579512</v>
      </c>
      <c r="AG22" s="38">
        <f t="shared" si="14"/>
        <v>17.83421997538424</v>
      </c>
      <c r="AH22" s="34">
        <v>1062</v>
      </c>
      <c r="AI22" s="34">
        <v>1420</v>
      </c>
      <c r="AJ22" s="38">
        <f t="shared" si="15"/>
        <v>21.559074299634592</v>
      </c>
      <c r="AK22" s="38">
        <f t="shared" si="16"/>
        <v>30.729279376758278</v>
      </c>
      <c r="AL22" s="34">
        <v>82</v>
      </c>
      <c r="AM22" s="34">
        <v>104</v>
      </c>
      <c r="AN22" s="38">
        <f t="shared" si="17"/>
        <v>17.484008528784649</v>
      </c>
      <c r="AO22" s="38">
        <f t="shared" si="18"/>
        <v>28.650137741046834</v>
      </c>
      <c r="AP22" s="34">
        <v>1190</v>
      </c>
      <c r="AQ22" s="34">
        <v>1634</v>
      </c>
      <c r="AR22" s="38">
        <f t="shared" si="19"/>
        <v>12.265512265512266</v>
      </c>
      <c r="AS22" s="38">
        <f t="shared" si="20"/>
        <v>15.723633564280215</v>
      </c>
      <c r="AT22" s="34">
        <v>96</v>
      </c>
      <c r="AU22" s="34">
        <v>26</v>
      </c>
      <c r="AV22" s="38">
        <f t="shared" si="21"/>
        <v>4.8192771084337354</v>
      </c>
      <c r="AW22" s="38">
        <f t="shared" si="22"/>
        <v>1.205377839592026</v>
      </c>
      <c r="AX22" s="34">
        <f t="shared" si="23"/>
        <v>2430</v>
      </c>
      <c r="AY22" s="34">
        <f t="shared" si="24"/>
        <v>3184</v>
      </c>
      <c r="AZ22" s="38">
        <f t="shared" si="25"/>
        <v>14.219673474164669</v>
      </c>
      <c r="BA22" s="38">
        <f t="shared" si="26"/>
        <v>18.160041065419495</v>
      </c>
      <c r="BB22" s="48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  <c r="IU22" s="50"/>
    </row>
    <row r="23" spans="1:255" s="193" customFormat="1" x14ac:dyDescent="0.2">
      <c r="A23" s="31" t="s">
        <v>60</v>
      </c>
      <c r="B23" s="16" t="s">
        <v>88</v>
      </c>
      <c r="C23" s="34">
        <v>96871</v>
      </c>
      <c r="D23" s="34">
        <v>84501</v>
      </c>
      <c r="E23" s="34">
        <v>3521</v>
      </c>
      <c r="F23" s="34">
        <v>2165</v>
      </c>
      <c r="G23" s="34">
        <v>80960</v>
      </c>
      <c r="H23" s="34">
        <v>85338</v>
      </c>
      <c r="I23" s="34">
        <v>67397</v>
      </c>
      <c r="J23" s="34">
        <v>72254</v>
      </c>
      <c r="K23" s="34">
        <f t="shared" si="0"/>
        <v>248749</v>
      </c>
      <c r="L23" s="34">
        <f t="shared" si="1"/>
        <v>244258</v>
      </c>
      <c r="M23" s="52">
        <f t="shared" si="2"/>
        <v>-1.8054343937061077</v>
      </c>
      <c r="N23" s="34">
        <v>11822</v>
      </c>
      <c r="O23" s="34">
        <v>10892</v>
      </c>
      <c r="P23" s="38">
        <f t="shared" si="3"/>
        <v>12.20385873997378</v>
      </c>
      <c r="Q23" s="38">
        <f t="shared" si="4"/>
        <v>12.889788286529152</v>
      </c>
      <c r="R23" s="34">
        <v>665</v>
      </c>
      <c r="S23" s="34">
        <v>504</v>
      </c>
      <c r="T23" s="38">
        <f t="shared" si="5"/>
        <v>18.886679920477135</v>
      </c>
      <c r="U23" s="38">
        <f t="shared" si="6"/>
        <v>23.279445727482678</v>
      </c>
      <c r="V23" s="34">
        <v>22681</v>
      </c>
      <c r="W23" s="34">
        <v>25847</v>
      </c>
      <c r="X23" s="38">
        <f t="shared" si="7"/>
        <v>28.015069169960476</v>
      </c>
      <c r="Y23" s="38">
        <f t="shared" si="8"/>
        <v>30.287796761114627</v>
      </c>
      <c r="Z23" s="34">
        <v>4433</v>
      </c>
      <c r="AA23" s="34">
        <v>5805</v>
      </c>
      <c r="AB23" s="38">
        <f t="shared" si="9"/>
        <v>6.5774440998857511</v>
      </c>
      <c r="AC23" s="38">
        <f t="shared" si="10"/>
        <v>8.0341572784897721</v>
      </c>
      <c r="AD23" s="34">
        <f t="shared" si="11"/>
        <v>39601</v>
      </c>
      <c r="AE23" s="34">
        <f t="shared" si="12"/>
        <v>43048</v>
      </c>
      <c r="AF23" s="38">
        <f t="shared" si="13"/>
        <v>15.920064000257286</v>
      </c>
      <c r="AG23" s="38">
        <f t="shared" si="14"/>
        <v>17.62398775065709</v>
      </c>
      <c r="AH23" s="34">
        <v>3057</v>
      </c>
      <c r="AI23" s="34">
        <v>4095</v>
      </c>
      <c r="AJ23" s="38">
        <f t="shared" si="15"/>
        <v>25.858568770089661</v>
      </c>
      <c r="AK23" s="38">
        <f t="shared" si="16"/>
        <v>37.59640102827764</v>
      </c>
      <c r="AL23" s="34">
        <v>115</v>
      </c>
      <c r="AM23" s="34">
        <v>160</v>
      </c>
      <c r="AN23" s="38">
        <f t="shared" si="17"/>
        <v>17.293233082706767</v>
      </c>
      <c r="AO23" s="38">
        <f t="shared" si="18"/>
        <v>31.746031746031743</v>
      </c>
      <c r="AP23" s="34">
        <v>3530</v>
      </c>
      <c r="AQ23" s="34">
        <v>4823</v>
      </c>
      <c r="AR23" s="38">
        <f t="shared" si="19"/>
        <v>15.563687668092236</v>
      </c>
      <c r="AS23" s="38">
        <f t="shared" si="20"/>
        <v>18.659805780167911</v>
      </c>
      <c r="AT23" s="34">
        <v>106</v>
      </c>
      <c r="AU23" s="34">
        <v>53</v>
      </c>
      <c r="AV23" s="38">
        <f t="shared" si="21"/>
        <v>2.3911572298669075</v>
      </c>
      <c r="AW23" s="38">
        <f t="shared" si="22"/>
        <v>0.91300602928509911</v>
      </c>
      <c r="AX23" s="34">
        <f t="shared" si="23"/>
        <v>6808</v>
      </c>
      <c r="AY23" s="34">
        <f t="shared" si="24"/>
        <v>9131</v>
      </c>
      <c r="AZ23" s="38">
        <f t="shared" si="25"/>
        <v>17.191485063508498</v>
      </c>
      <c r="BA23" s="38">
        <f t="shared" si="26"/>
        <v>21.21120609552128</v>
      </c>
      <c r="BB23" s="48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  <c r="IU23" s="50"/>
    </row>
    <row r="24" spans="1:255" s="193" customFormat="1" x14ac:dyDescent="0.2">
      <c r="A24" s="31" t="s">
        <v>61</v>
      </c>
      <c r="B24" s="16" t="s">
        <v>89</v>
      </c>
      <c r="C24" s="34">
        <v>58381</v>
      </c>
      <c r="D24" s="34">
        <v>46462</v>
      </c>
      <c r="E24" s="34">
        <v>2250</v>
      </c>
      <c r="F24" s="34">
        <v>1676</v>
      </c>
      <c r="G24" s="34">
        <v>49263</v>
      </c>
      <c r="H24" s="34">
        <v>47172</v>
      </c>
      <c r="I24" s="34">
        <v>23471</v>
      </c>
      <c r="J24" s="34">
        <v>25860</v>
      </c>
      <c r="K24" s="34">
        <f t="shared" si="0"/>
        <v>133365</v>
      </c>
      <c r="L24" s="34">
        <f t="shared" si="1"/>
        <v>121170</v>
      </c>
      <c r="M24" s="52">
        <f t="shared" si="2"/>
        <v>-9.14407828140817</v>
      </c>
      <c r="N24" s="34">
        <v>3012</v>
      </c>
      <c r="O24" s="34">
        <v>3508</v>
      </c>
      <c r="P24" s="38">
        <f t="shared" si="3"/>
        <v>5.1592127575752382</v>
      </c>
      <c r="Q24" s="38">
        <f t="shared" si="4"/>
        <v>7.5502561232835443</v>
      </c>
      <c r="R24" s="34">
        <v>381</v>
      </c>
      <c r="S24" s="34">
        <v>195</v>
      </c>
      <c r="T24" s="38">
        <f t="shared" si="5"/>
        <v>16.933333333333334</v>
      </c>
      <c r="U24" s="38">
        <f t="shared" si="6"/>
        <v>11.634844868735083</v>
      </c>
      <c r="V24" s="34">
        <v>9242</v>
      </c>
      <c r="W24" s="34">
        <v>9438</v>
      </c>
      <c r="X24" s="38">
        <f t="shared" si="7"/>
        <v>18.760530215374622</v>
      </c>
      <c r="Y24" s="38">
        <f t="shared" si="8"/>
        <v>20.007631645891628</v>
      </c>
      <c r="Z24" s="34">
        <v>1911</v>
      </c>
      <c r="AA24" s="34">
        <v>1920</v>
      </c>
      <c r="AB24" s="38">
        <f t="shared" si="9"/>
        <v>8.1419624217119004</v>
      </c>
      <c r="AC24" s="38">
        <f t="shared" si="10"/>
        <v>7.4245939675174011</v>
      </c>
      <c r="AD24" s="34">
        <f t="shared" si="11"/>
        <v>14546</v>
      </c>
      <c r="AE24" s="34">
        <f t="shared" si="12"/>
        <v>15061</v>
      </c>
      <c r="AF24" s="38">
        <f t="shared" si="13"/>
        <v>10.906909608967871</v>
      </c>
      <c r="AG24" s="38">
        <f t="shared" si="14"/>
        <v>12.429644301394735</v>
      </c>
      <c r="AH24" s="34">
        <v>325</v>
      </c>
      <c r="AI24" s="34">
        <v>463</v>
      </c>
      <c r="AJ24" s="38">
        <f t="shared" si="15"/>
        <v>10.790172642762284</v>
      </c>
      <c r="AK24" s="38">
        <f t="shared" si="16"/>
        <v>13.198403648802737</v>
      </c>
      <c r="AL24" s="34">
        <v>37</v>
      </c>
      <c r="AM24" s="34">
        <v>19</v>
      </c>
      <c r="AN24" s="38">
        <f t="shared" si="17"/>
        <v>9.7112860892388451</v>
      </c>
      <c r="AO24" s="38">
        <f t="shared" si="18"/>
        <v>9.7435897435897445</v>
      </c>
      <c r="AP24" s="34">
        <v>576</v>
      </c>
      <c r="AQ24" s="34">
        <v>527</v>
      </c>
      <c r="AR24" s="38">
        <f t="shared" si="19"/>
        <v>6.2324172257087209</v>
      </c>
      <c r="AS24" s="38">
        <f t="shared" si="20"/>
        <v>5.5838101292646751</v>
      </c>
      <c r="AT24" s="34">
        <v>288</v>
      </c>
      <c r="AU24" s="34">
        <v>23</v>
      </c>
      <c r="AV24" s="38">
        <f t="shared" si="21"/>
        <v>15.070643642072213</v>
      </c>
      <c r="AW24" s="38">
        <f t="shared" si="22"/>
        <v>1.1979166666666667</v>
      </c>
      <c r="AX24" s="34">
        <f t="shared" si="23"/>
        <v>1226</v>
      </c>
      <c r="AY24" s="34">
        <f t="shared" si="24"/>
        <v>1032</v>
      </c>
      <c r="AZ24" s="38">
        <f t="shared" si="25"/>
        <v>8.4284339337274847</v>
      </c>
      <c r="BA24" s="38">
        <f t="shared" si="26"/>
        <v>6.8521346524135192</v>
      </c>
      <c r="BB24" s="48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  <c r="IU24" s="50"/>
    </row>
    <row r="25" spans="1:255" s="193" customFormat="1" x14ac:dyDescent="0.2">
      <c r="A25" s="31" t="s">
        <v>62</v>
      </c>
      <c r="B25" s="16" t="s">
        <v>90</v>
      </c>
      <c r="C25" s="34">
        <v>28545</v>
      </c>
      <c r="D25" s="34">
        <v>20379</v>
      </c>
      <c r="E25" s="34">
        <v>2202</v>
      </c>
      <c r="F25" s="34">
        <v>1897</v>
      </c>
      <c r="G25" s="34">
        <v>25336</v>
      </c>
      <c r="H25" s="34">
        <v>25439</v>
      </c>
      <c r="I25" s="34">
        <v>22778</v>
      </c>
      <c r="J25" s="34">
        <v>25261</v>
      </c>
      <c r="K25" s="34">
        <f t="shared" si="0"/>
        <v>78861</v>
      </c>
      <c r="L25" s="34">
        <f t="shared" si="1"/>
        <v>72976</v>
      </c>
      <c r="M25" s="52">
        <f t="shared" si="2"/>
        <v>-7.4624973053854262</v>
      </c>
      <c r="N25" s="34">
        <v>2528</v>
      </c>
      <c r="O25" s="34">
        <v>3035</v>
      </c>
      <c r="P25" s="38">
        <f t="shared" si="3"/>
        <v>8.856191977579261</v>
      </c>
      <c r="Q25" s="38">
        <f t="shared" si="4"/>
        <v>14.892781785171008</v>
      </c>
      <c r="R25" s="34">
        <v>408</v>
      </c>
      <c r="S25" s="34">
        <v>291</v>
      </c>
      <c r="T25" s="38">
        <f t="shared" si="5"/>
        <v>18.528610354223432</v>
      </c>
      <c r="U25" s="38">
        <f t="shared" si="6"/>
        <v>15.340010542962574</v>
      </c>
      <c r="V25" s="34">
        <v>6632</v>
      </c>
      <c r="W25" s="34">
        <v>6258</v>
      </c>
      <c r="X25" s="38">
        <f t="shared" si="7"/>
        <v>26.176191979791604</v>
      </c>
      <c r="Y25" s="38">
        <f t="shared" si="8"/>
        <v>24.600023585832776</v>
      </c>
      <c r="Z25" s="34">
        <v>2255</v>
      </c>
      <c r="AA25" s="34">
        <v>2927</v>
      </c>
      <c r="AB25" s="38">
        <f t="shared" si="9"/>
        <v>9.8999034155764338</v>
      </c>
      <c r="AC25" s="38">
        <f t="shared" si="10"/>
        <v>11.587031392264755</v>
      </c>
      <c r="AD25" s="34">
        <f t="shared" si="11"/>
        <v>11823</v>
      </c>
      <c r="AE25" s="34">
        <f t="shared" si="12"/>
        <v>12511</v>
      </c>
      <c r="AF25" s="38">
        <f t="shared" si="13"/>
        <v>14.992201468406435</v>
      </c>
      <c r="AG25" s="38">
        <f t="shared" si="14"/>
        <v>17.14399254549441</v>
      </c>
      <c r="AH25" s="34">
        <v>666</v>
      </c>
      <c r="AI25" s="34">
        <v>916</v>
      </c>
      <c r="AJ25" s="38">
        <f t="shared" si="15"/>
        <v>26.344936708860761</v>
      </c>
      <c r="AK25" s="38">
        <f t="shared" si="16"/>
        <v>30.181219110378915</v>
      </c>
      <c r="AL25" s="34">
        <v>56</v>
      </c>
      <c r="AM25" s="34">
        <v>82</v>
      </c>
      <c r="AN25" s="38">
        <f t="shared" si="17"/>
        <v>13.725490196078432</v>
      </c>
      <c r="AO25" s="38">
        <f t="shared" si="18"/>
        <v>28.178694158075601</v>
      </c>
      <c r="AP25" s="34">
        <v>607</v>
      </c>
      <c r="AQ25" s="34">
        <v>1140</v>
      </c>
      <c r="AR25" s="38">
        <f t="shared" si="19"/>
        <v>9.1525934861278646</v>
      </c>
      <c r="AS25" s="38">
        <f t="shared" si="20"/>
        <v>18.216682646212849</v>
      </c>
      <c r="AT25" s="34">
        <v>111</v>
      </c>
      <c r="AU25" s="34">
        <v>443</v>
      </c>
      <c r="AV25" s="38">
        <f t="shared" si="21"/>
        <v>4.9223946784922399</v>
      </c>
      <c r="AW25" s="38">
        <f t="shared" si="22"/>
        <v>15.134950461223095</v>
      </c>
      <c r="AX25" s="34">
        <f t="shared" si="23"/>
        <v>1440</v>
      </c>
      <c r="AY25" s="34">
        <f t="shared" si="24"/>
        <v>2581</v>
      </c>
      <c r="AZ25" s="38">
        <f t="shared" si="25"/>
        <v>12.179649835067243</v>
      </c>
      <c r="BA25" s="38">
        <f t="shared" si="26"/>
        <v>20.629845735752539</v>
      </c>
      <c r="BB25" s="48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  <c r="IU25" s="50"/>
    </row>
    <row r="26" spans="1:255" s="193" customFormat="1" x14ac:dyDescent="0.2">
      <c r="A26" s="31" t="s">
        <v>63</v>
      </c>
      <c r="B26" s="16" t="s">
        <v>91</v>
      </c>
      <c r="C26" s="34">
        <v>46394</v>
      </c>
      <c r="D26" s="34">
        <v>31339</v>
      </c>
      <c r="E26" s="34">
        <v>1871</v>
      </c>
      <c r="F26" s="34">
        <v>1139</v>
      </c>
      <c r="G26" s="34">
        <v>36942</v>
      </c>
      <c r="H26" s="34">
        <v>31825</v>
      </c>
      <c r="I26" s="34">
        <v>18387</v>
      </c>
      <c r="J26" s="34">
        <v>20427</v>
      </c>
      <c r="K26" s="34">
        <f t="shared" si="0"/>
        <v>103594</v>
      </c>
      <c r="L26" s="34">
        <f t="shared" si="1"/>
        <v>84730</v>
      </c>
      <c r="M26" s="52">
        <f t="shared" si="2"/>
        <v>-18.209548815568468</v>
      </c>
      <c r="N26" s="34">
        <v>2838</v>
      </c>
      <c r="O26" s="34">
        <v>2813</v>
      </c>
      <c r="P26" s="38">
        <f t="shared" si="3"/>
        <v>6.1171703237487609</v>
      </c>
      <c r="Q26" s="38">
        <f t="shared" si="4"/>
        <v>8.9760362487635224</v>
      </c>
      <c r="R26" s="34">
        <v>186</v>
      </c>
      <c r="S26" s="34">
        <v>143</v>
      </c>
      <c r="T26" s="38">
        <f t="shared" si="5"/>
        <v>9.9412079102084459</v>
      </c>
      <c r="U26" s="38">
        <f t="shared" si="6"/>
        <v>12.554872695346795</v>
      </c>
      <c r="V26" s="34">
        <v>5780</v>
      </c>
      <c r="W26" s="34">
        <v>5770</v>
      </c>
      <c r="X26" s="38">
        <f t="shared" si="7"/>
        <v>15.646148015808564</v>
      </c>
      <c r="Y26" s="38">
        <f t="shared" si="8"/>
        <v>18.130400628436764</v>
      </c>
      <c r="Z26" s="34">
        <v>737</v>
      </c>
      <c r="AA26" s="34">
        <v>895</v>
      </c>
      <c r="AB26" s="38">
        <f t="shared" si="9"/>
        <v>4.0082667101756675</v>
      </c>
      <c r="AC26" s="38">
        <f t="shared" si="10"/>
        <v>4.3814559161893571</v>
      </c>
      <c r="AD26" s="34">
        <f t="shared" si="11"/>
        <v>9541</v>
      </c>
      <c r="AE26" s="34">
        <f t="shared" si="12"/>
        <v>9621</v>
      </c>
      <c r="AF26" s="38">
        <f t="shared" si="13"/>
        <v>9.2099928567291549</v>
      </c>
      <c r="AG26" s="38">
        <f t="shared" si="14"/>
        <v>11.354892009913845</v>
      </c>
      <c r="AH26" s="34">
        <v>709</v>
      </c>
      <c r="AI26" s="34">
        <v>933</v>
      </c>
      <c r="AJ26" s="38">
        <f t="shared" si="15"/>
        <v>24.982381959126148</v>
      </c>
      <c r="AK26" s="38">
        <f t="shared" si="16"/>
        <v>33.167436900106651</v>
      </c>
      <c r="AL26" s="34">
        <v>15</v>
      </c>
      <c r="AM26" s="34">
        <v>14</v>
      </c>
      <c r="AN26" s="38">
        <f t="shared" si="17"/>
        <v>8.064516129032258</v>
      </c>
      <c r="AO26" s="38">
        <f t="shared" si="18"/>
        <v>9.79020979020979</v>
      </c>
      <c r="AP26" s="34">
        <v>323</v>
      </c>
      <c r="AQ26" s="34">
        <v>443</v>
      </c>
      <c r="AR26" s="38">
        <f t="shared" si="19"/>
        <v>5.5882352941176476</v>
      </c>
      <c r="AS26" s="38">
        <f t="shared" si="20"/>
        <v>7.6776429809358753</v>
      </c>
      <c r="AT26" s="34">
        <v>2</v>
      </c>
      <c r="AU26" s="34">
        <v>4</v>
      </c>
      <c r="AV26" s="38">
        <f t="shared" si="21"/>
        <v>0.27137042062415195</v>
      </c>
      <c r="AW26" s="38">
        <f t="shared" si="22"/>
        <v>0.44692737430167595</v>
      </c>
      <c r="AX26" s="34">
        <f t="shared" si="23"/>
        <v>1049</v>
      </c>
      <c r="AY26" s="34">
        <f t="shared" si="24"/>
        <v>1394</v>
      </c>
      <c r="AZ26" s="38">
        <f t="shared" si="25"/>
        <v>10.994654648359711</v>
      </c>
      <c r="BA26" s="38">
        <f t="shared" si="26"/>
        <v>14.489138343207566</v>
      </c>
      <c r="BB26" s="48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0"/>
    </row>
    <row r="27" spans="1:255" s="193" customFormat="1" x14ac:dyDescent="0.2">
      <c r="A27" s="31" t="s">
        <v>64</v>
      </c>
      <c r="B27" s="16" t="s">
        <v>92</v>
      </c>
      <c r="C27" s="34">
        <v>30861</v>
      </c>
      <c r="D27" s="34">
        <v>20785</v>
      </c>
      <c r="E27" s="34">
        <v>1489</v>
      </c>
      <c r="F27" s="34">
        <v>1146</v>
      </c>
      <c r="G27" s="34">
        <v>21488</v>
      </c>
      <c r="H27" s="34">
        <v>19522</v>
      </c>
      <c r="I27" s="34">
        <v>18954</v>
      </c>
      <c r="J27" s="34">
        <v>20531</v>
      </c>
      <c r="K27" s="34">
        <f t="shared" si="0"/>
        <v>72792</v>
      </c>
      <c r="L27" s="34">
        <f t="shared" si="1"/>
        <v>61984</v>
      </c>
      <c r="M27" s="52">
        <f t="shared" si="2"/>
        <v>-14.847785470930873</v>
      </c>
      <c r="N27" s="34">
        <v>1958</v>
      </c>
      <c r="O27" s="34">
        <v>2039</v>
      </c>
      <c r="P27" s="38">
        <f t="shared" si="3"/>
        <v>6.3445772982080939</v>
      </c>
      <c r="Q27" s="38">
        <f t="shared" si="4"/>
        <v>9.8099591051238875</v>
      </c>
      <c r="R27" s="34">
        <v>206</v>
      </c>
      <c r="S27" s="34">
        <v>148</v>
      </c>
      <c r="T27" s="38">
        <f t="shared" si="5"/>
        <v>13.834788448623236</v>
      </c>
      <c r="U27" s="38">
        <f t="shared" si="6"/>
        <v>12.914485165794066</v>
      </c>
      <c r="V27" s="34">
        <v>3758</v>
      </c>
      <c r="W27" s="34">
        <v>3506</v>
      </c>
      <c r="X27" s="38">
        <f t="shared" si="7"/>
        <v>17.488830975428147</v>
      </c>
      <c r="Y27" s="38">
        <f t="shared" si="8"/>
        <v>17.959225489191681</v>
      </c>
      <c r="Z27" s="34">
        <v>832</v>
      </c>
      <c r="AA27" s="34">
        <v>1209</v>
      </c>
      <c r="AB27" s="38">
        <f t="shared" si="9"/>
        <v>4.3895747599451296</v>
      </c>
      <c r="AC27" s="38">
        <f t="shared" si="10"/>
        <v>5.8886561784618383</v>
      </c>
      <c r="AD27" s="34">
        <f t="shared" si="11"/>
        <v>6754</v>
      </c>
      <c r="AE27" s="34">
        <f t="shared" si="12"/>
        <v>6902</v>
      </c>
      <c r="AF27" s="38">
        <f t="shared" si="13"/>
        <v>9.2784921419936257</v>
      </c>
      <c r="AG27" s="38">
        <f t="shared" si="14"/>
        <v>11.135131646876612</v>
      </c>
      <c r="AH27" s="34">
        <v>444</v>
      </c>
      <c r="AI27" s="34">
        <v>568</v>
      </c>
      <c r="AJ27" s="38">
        <f t="shared" si="15"/>
        <v>22.676200204290094</v>
      </c>
      <c r="AK27" s="38">
        <f t="shared" si="16"/>
        <v>27.856792545365376</v>
      </c>
      <c r="AL27" s="34">
        <v>14</v>
      </c>
      <c r="AM27" s="34">
        <v>9</v>
      </c>
      <c r="AN27" s="38">
        <f t="shared" si="17"/>
        <v>6.7961165048543686</v>
      </c>
      <c r="AO27" s="38">
        <f t="shared" si="18"/>
        <v>6.0810810810810816</v>
      </c>
      <c r="AP27" s="34">
        <v>236</v>
      </c>
      <c r="AQ27" s="34">
        <v>301</v>
      </c>
      <c r="AR27" s="38">
        <f t="shared" si="19"/>
        <v>6.2799361362426822</v>
      </c>
      <c r="AS27" s="38">
        <f t="shared" si="20"/>
        <v>8.5852823730747296</v>
      </c>
      <c r="AT27" s="34">
        <v>5</v>
      </c>
      <c r="AU27" s="34">
        <v>9</v>
      </c>
      <c r="AV27" s="38">
        <f t="shared" si="21"/>
        <v>0.60096153846153855</v>
      </c>
      <c r="AW27" s="38">
        <f t="shared" si="22"/>
        <v>0.74441687344913154</v>
      </c>
      <c r="AX27" s="34">
        <f t="shared" si="23"/>
        <v>699</v>
      </c>
      <c r="AY27" s="34">
        <f t="shared" si="24"/>
        <v>887</v>
      </c>
      <c r="AZ27" s="38">
        <f t="shared" si="25"/>
        <v>10.349422564406279</v>
      </c>
      <c r="BA27" s="38">
        <f t="shared" si="26"/>
        <v>12.851347435525934</v>
      </c>
      <c r="BB27" s="48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0"/>
    </row>
    <row r="28" spans="1:255" s="193" customFormat="1" x14ac:dyDescent="0.2">
      <c r="A28" s="31" t="s">
        <v>65</v>
      </c>
      <c r="B28" s="16" t="s">
        <v>93</v>
      </c>
      <c r="C28" s="34">
        <v>107023</v>
      </c>
      <c r="D28" s="34">
        <v>75057</v>
      </c>
      <c r="E28" s="34">
        <v>4575</v>
      </c>
      <c r="F28" s="34">
        <v>3124</v>
      </c>
      <c r="G28" s="34">
        <v>102102</v>
      </c>
      <c r="H28" s="34">
        <v>105921</v>
      </c>
      <c r="I28" s="34">
        <v>48686</v>
      </c>
      <c r="J28" s="34">
        <v>51401</v>
      </c>
      <c r="K28" s="34">
        <f t="shared" si="0"/>
        <v>262386</v>
      </c>
      <c r="L28" s="34">
        <f t="shared" si="1"/>
        <v>235503</v>
      </c>
      <c r="M28" s="52">
        <f t="shared" si="2"/>
        <v>-10.245592371544205</v>
      </c>
      <c r="N28" s="34">
        <v>9606</v>
      </c>
      <c r="O28" s="34">
        <v>9415</v>
      </c>
      <c r="P28" s="38">
        <f t="shared" si="3"/>
        <v>8.9756407501191333</v>
      </c>
      <c r="Q28" s="38">
        <f t="shared" si="4"/>
        <v>12.543800045298905</v>
      </c>
      <c r="R28" s="34">
        <v>612</v>
      </c>
      <c r="S28" s="34">
        <v>516</v>
      </c>
      <c r="T28" s="38">
        <f t="shared" si="5"/>
        <v>13.377049180327868</v>
      </c>
      <c r="U28" s="38">
        <f t="shared" si="6"/>
        <v>16.517285531370039</v>
      </c>
      <c r="V28" s="34">
        <v>17612</v>
      </c>
      <c r="W28" s="34">
        <v>20831</v>
      </c>
      <c r="X28" s="38">
        <f t="shared" si="7"/>
        <v>17.249417249417249</v>
      </c>
      <c r="Y28" s="38">
        <f t="shared" si="8"/>
        <v>19.666543933686427</v>
      </c>
      <c r="Z28" s="34">
        <v>2728</v>
      </c>
      <c r="AA28" s="34">
        <v>3293</v>
      </c>
      <c r="AB28" s="38">
        <f t="shared" si="9"/>
        <v>5.6032535020334384</v>
      </c>
      <c r="AC28" s="38">
        <f t="shared" si="10"/>
        <v>6.4064901461061075</v>
      </c>
      <c r="AD28" s="34">
        <f t="shared" si="11"/>
        <v>30558</v>
      </c>
      <c r="AE28" s="34">
        <f t="shared" si="12"/>
        <v>34055</v>
      </c>
      <c r="AF28" s="38">
        <f t="shared" si="13"/>
        <v>11.646200635704648</v>
      </c>
      <c r="AG28" s="38">
        <f t="shared" si="14"/>
        <v>14.460537657694381</v>
      </c>
      <c r="AH28" s="34">
        <v>2898</v>
      </c>
      <c r="AI28" s="34">
        <v>3445</v>
      </c>
      <c r="AJ28" s="38">
        <f t="shared" si="15"/>
        <v>30.168644597126796</v>
      </c>
      <c r="AK28" s="38">
        <f t="shared" si="16"/>
        <v>36.590546999468934</v>
      </c>
      <c r="AL28" s="34">
        <v>78</v>
      </c>
      <c r="AM28" s="34">
        <v>63</v>
      </c>
      <c r="AN28" s="38">
        <f t="shared" si="17"/>
        <v>12.745098039215685</v>
      </c>
      <c r="AO28" s="38">
        <f t="shared" si="18"/>
        <v>12.209302325581394</v>
      </c>
      <c r="AP28" s="34">
        <v>2296</v>
      </c>
      <c r="AQ28" s="34">
        <v>2800</v>
      </c>
      <c r="AR28" s="38">
        <f t="shared" si="19"/>
        <v>13.036565977742448</v>
      </c>
      <c r="AS28" s="38">
        <f t="shared" si="20"/>
        <v>13.441505448610243</v>
      </c>
      <c r="AT28" s="34">
        <v>12</v>
      </c>
      <c r="AU28" s="34">
        <v>20</v>
      </c>
      <c r="AV28" s="38">
        <f t="shared" si="21"/>
        <v>0.43988269794721413</v>
      </c>
      <c r="AW28" s="38">
        <f t="shared" si="22"/>
        <v>0.60734892195566359</v>
      </c>
      <c r="AX28" s="34">
        <f t="shared" si="23"/>
        <v>5284</v>
      </c>
      <c r="AY28" s="34">
        <f t="shared" si="24"/>
        <v>6328</v>
      </c>
      <c r="AZ28" s="38">
        <f t="shared" si="25"/>
        <v>17.291707572485109</v>
      </c>
      <c r="BA28" s="38">
        <f t="shared" si="26"/>
        <v>18.581706063720453</v>
      </c>
      <c r="BB28" s="48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0"/>
    </row>
    <row r="29" spans="1:255" s="193" customFormat="1" x14ac:dyDescent="0.2">
      <c r="A29" s="31" t="s">
        <v>66</v>
      </c>
      <c r="B29" s="16" t="s">
        <v>94</v>
      </c>
      <c r="C29" s="34">
        <v>46062</v>
      </c>
      <c r="D29" s="34">
        <v>31993</v>
      </c>
      <c r="E29" s="34">
        <v>1801</v>
      </c>
      <c r="F29" s="34">
        <v>1347</v>
      </c>
      <c r="G29" s="34">
        <v>37267</v>
      </c>
      <c r="H29" s="34">
        <v>34443</v>
      </c>
      <c r="I29" s="34">
        <v>28933</v>
      </c>
      <c r="J29" s="34">
        <v>32535</v>
      </c>
      <c r="K29" s="34">
        <f t="shared" si="0"/>
        <v>114063</v>
      </c>
      <c r="L29" s="34">
        <f t="shared" si="1"/>
        <v>100318</v>
      </c>
      <c r="M29" s="52">
        <f t="shared" si="2"/>
        <v>-12.050358135416388</v>
      </c>
      <c r="N29" s="34">
        <v>4877</v>
      </c>
      <c r="O29" s="34">
        <v>5206</v>
      </c>
      <c r="P29" s="38">
        <f t="shared" si="3"/>
        <v>10.587903260822369</v>
      </c>
      <c r="Q29" s="38">
        <f t="shared" si="4"/>
        <v>16.272309567717937</v>
      </c>
      <c r="R29" s="34">
        <v>499</v>
      </c>
      <c r="S29" s="34">
        <v>360</v>
      </c>
      <c r="T29" s="38">
        <f t="shared" si="5"/>
        <v>27.706829539144916</v>
      </c>
      <c r="U29" s="38">
        <f t="shared" si="6"/>
        <v>26.726057906458799</v>
      </c>
      <c r="V29" s="34">
        <v>10628</v>
      </c>
      <c r="W29" s="34">
        <v>11250</v>
      </c>
      <c r="X29" s="38">
        <f t="shared" si="7"/>
        <v>28.518528456811655</v>
      </c>
      <c r="Y29" s="38">
        <f t="shared" si="8"/>
        <v>32.66266004703423</v>
      </c>
      <c r="Z29" s="34">
        <v>2238</v>
      </c>
      <c r="AA29" s="34">
        <v>3560</v>
      </c>
      <c r="AB29" s="38">
        <f t="shared" si="9"/>
        <v>7.735112155669996</v>
      </c>
      <c r="AC29" s="38">
        <f t="shared" si="10"/>
        <v>10.942062394344552</v>
      </c>
      <c r="AD29" s="34">
        <f t="shared" si="11"/>
        <v>18242</v>
      </c>
      <c r="AE29" s="34">
        <f t="shared" si="12"/>
        <v>20376</v>
      </c>
      <c r="AF29" s="38">
        <f t="shared" si="13"/>
        <v>15.992916195435855</v>
      </c>
      <c r="AG29" s="38">
        <f t="shared" si="14"/>
        <v>20.311409717099625</v>
      </c>
      <c r="AH29" s="34">
        <v>1568</v>
      </c>
      <c r="AI29" s="34">
        <v>1973</v>
      </c>
      <c r="AJ29" s="38">
        <f t="shared" si="15"/>
        <v>32.15091244617593</v>
      </c>
      <c r="AK29" s="38">
        <f t="shared" si="16"/>
        <v>37.89857856319631</v>
      </c>
      <c r="AL29" s="34">
        <v>109</v>
      </c>
      <c r="AM29" s="34">
        <v>149</v>
      </c>
      <c r="AN29" s="38">
        <f t="shared" si="17"/>
        <v>21.8436873747495</v>
      </c>
      <c r="AO29" s="38">
        <f t="shared" si="18"/>
        <v>41.388888888888886</v>
      </c>
      <c r="AP29" s="34">
        <v>1838</v>
      </c>
      <c r="AQ29" s="34">
        <v>2343</v>
      </c>
      <c r="AR29" s="38">
        <f t="shared" si="19"/>
        <v>17.293940534437336</v>
      </c>
      <c r="AS29" s="38">
        <f t="shared" si="20"/>
        <v>20.826666666666664</v>
      </c>
      <c r="AT29" s="34">
        <v>3</v>
      </c>
      <c r="AU29" s="34">
        <v>56</v>
      </c>
      <c r="AV29" s="38">
        <f t="shared" si="21"/>
        <v>0.13404825737265416</v>
      </c>
      <c r="AW29" s="38">
        <f t="shared" si="22"/>
        <v>1.5730337078651686</v>
      </c>
      <c r="AX29" s="34">
        <f t="shared" si="23"/>
        <v>3518</v>
      </c>
      <c r="AY29" s="34">
        <f t="shared" si="24"/>
        <v>4521</v>
      </c>
      <c r="AZ29" s="38">
        <f t="shared" si="25"/>
        <v>19.285166100208308</v>
      </c>
      <c r="BA29" s="38">
        <f t="shared" si="26"/>
        <v>22.187868080094226</v>
      </c>
      <c r="BB29" s="48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0"/>
    </row>
    <row r="30" spans="1:255" s="193" customFormat="1" x14ac:dyDescent="0.2">
      <c r="A30" s="31" t="s">
        <v>67</v>
      </c>
      <c r="B30" s="16" t="s">
        <v>95</v>
      </c>
      <c r="C30" s="34">
        <v>40807</v>
      </c>
      <c r="D30" s="34">
        <v>32098</v>
      </c>
      <c r="E30" s="34">
        <v>2790</v>
      </c>
      <c r="F30" s="34">
        <v>1686</v>
      </c>
      <c r="G30" s="34">
        <v>35260</v>
      </c>
      <c r="H30" s="34">
        <v>31597</v>
      </c>
      <c r="I30" s="34">
        <v>21744</v>
      </c>
      <c r="J30" s="34">
        <v>24572</v>
      </c>
      <c r="K30" s="34">
        <f t="shared" si="0"/>
        <v>100601</v>
      </c>
      <c r="L30" s="34">
        <f t="shared" si="1"/>
        <v>89953</v>
      </c>
      <c r="M30" s="52">
        <f t="shared" si="2"/>
        <v>-10.58438782914682</v>
      </c>
      <c r="N30" s="34">
        <v>2431</v>
      </c>
      <c r="O30" s="34">
        <v>2490</v>
      </c>
      <c r="P30" s="38">
        <f t="shared" si="3"/>
        <v>5.957311245619624</v>
      </c>
      <c r="Q30" s="38">
        <f t="shared" si="4"/>
        <v>7.7574926786715679</v>
      </c>
      <c r="R30" s="34">
        <v>373</v>
      </c>
      <c r="S30" s="34">
        <v>238</v>
      </c>
      <c r="T30" s="38">
        <f t="shared" si="5"/>
        <v>13.369175627240143</v>
      </c>
      <c r="U30" s="38">
        <f t="shared" si="6"/>
        <v>14.116251482799525</v>
      </c>
      <c r="V30" s="34">
        <v>7193</v>
      </c>
      <c r="W30" s="34">
        <v>7702</v>
      </c>
      <c r="X30" s="38">
        <f t="shared" si="7"/>
        <v>20.399886557005104</v>
      </c>
      <c r="Y30" s="38">
        <f t="shared" si="8"/>
        <v>24.375731873279108</v>
      </c>
      <c r="Z30" s="34">
        <v>1130</v>
      </c>
      <c r="AA30" s="34">
        <v>1259</v>
      </c>
      <c r="AB30" s="38">
        <f t="shared" si="9"/>
        <v>5.1968359087564382</v>
      </c>
      <c r="AC30" s="38">
        <f t="shared" si="10"/>
        <v>5.1237180530685338</v>
      </c>
      <c r="AD30" s="34">
        <f t="shared" si="11"/>
        <v>11127</v>
      </c>
      <c r="AE30" s="34">
        <f t="shared" si="12"/>
        <v>11689</v>
      </c>
      <c r="AF30" s="38">
        <f t="shared" si="13"/>
        <v>11.060526237313745</v>
      </c>
      <c r="AG30" s="38">
        <f t="shared" si="14"/>
        <v>12.994563827776728</v>
      </c>
      <c r="AH30" s="34">
        <v>442</v>
      </c>
      <c r="AI30" s="34">
        <v>583</v>
      </c>
      <c r="AJ30" s="38">
        <f t="shared" si="15"/>
        <v>18.181818181818183</v>
      </c>
      <c r="AK30" s="38">
        <f t="shared" si="16"/>
        <v>23.413654618473895</v>
      </c>
      <c r="AL30" s="34">
        <v>35</v>
      </c>
      <c r="AM30" s="34">
        <v>23</v>
      </c>
      <c r="AN30" s="38">
        <f t="shared" si="17"/>
        <v>9.3833780160857909</v>
      </c>
      <c r="AO30" s="38">
        <f t="shared" si="18"/>
        <v>9.6638655462184886</v>
      </c>
      <c r="AP30" s="34">
        <v>524</v>
      </c>
      <c r="AQ30" s="34">
        <v>793</v>
      </c>
      <c r="AR30" s="38">
        <f t="shared" si="19"/>
        <v>7.2848602808285836</v>
      </c>
      <c r="AS30" s="38">
        <f t="shared" si="20"/>
        <v>10.296027005972475</v>
      </c>
      <c r="AT30" s="34">
        <v>7</v>
      </c>
      <c r="AU30" s="34">
        <v>7</v>
      </c>
      <c r="AV30" s="38">
        <f t="shared" si="21"/>
        <v>0.61946902654867253</v>
      </c>
      <c r="AW30" s="38">
        <f t="shared" si="22"/>
        <v>0.55599682287529784</v>
      </c>
      <c r="AX30" s="34">
        <f t="shared" si="23"/>
        <v>1008</v>
      </c>
      <c r="AY30" s="34">
        <f t="shared" si="24"/>
        <v>1406</v>
      </c>
      <c r="AZ30" s="38">
        <f t="shared" si="25"/>
        <v>9.0590455648422754</v>
      </c>
      <c r="BA30" s="38">
        <f t="shared" si="26"/>
        <v>12.02840277183677</v>
      </c>
      <c r="BB30" s="48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0"/>
    </row>
    <row r="31" spans="1:255" s="193" customFormat="1" x14ac:dyDescent="0.2">
      <c r="A31" s="31" t="s">
        <v>68</v>
      </c>
      <c r="B31" s="16" t="s">
        <v>96</v>
      </c>
      <c r="C31" s="34">
        <v>35353</v>
      </c>
      <c r="D31" s="34">
        <v>25627</v>
      </c>
      <c r="E31" s="34">
        <v>1782</v>
      </c>
      <c r="F31" s="34">
        <v>1178</v>
      </c>
      <c r="G31" s="34">
        <v>35006</v>
      </c>
      <c r="H31" s="34">
        <v>30772</v>
      </c>
      <c r="I31" s="34">
        <v>22159</v>
      </c>
      <c r="J31" s="34">
        <v>24836</v>
      </c>
      <c r="K31" s="34">
        <f t="shared" si="0"/>
        <v>94300</v>
      </c>
      <c r="L31" s="34">
        <f t="shared" si="1"/>
        <v>82413</v>
      </c>
      <c r="M31" s="52">
        <f t="shared" si="2"/>
        <v>-12.605514316012716</v>
      </c>
      <c r="N31" s="34">
        <v>3753</v>
      </c>
      <c r="O31" s="34">
        <v>4013</v>
      </c>
      <c r="P31" s="38">
        <f t="shared" si="3"/>
        <v>10.615789324809775</v>
      </c>
      <c r="Q31" s="38">
        <f t="shared" si="4"/>
        <v>15.659265618293205</v>
      </c>
      <c r="R31" s="34">
        <v>275</v>
      </c>
      <c r="S31" s="34">
        <v>258</v>
      </c>
      <c r="T31" s="38">
        <f t="shared" si="5"/>
        <v>15.432098765432098</v>
      </c>
      <c r="U31" s="38">
        <f t="shared" si="6"/>
        <v>21.901528013582343</v>
      </c>
      <c r="V31" s="34">
        <v>7755</v>
      </c>
      <c r="W31" s="34">
        <v>7766</v>
      </c>
      <c r="X31" s="38">
        <f t="shared" si="7"/>
        <v>22.153345140833</v>
      </c>
      <c r="Y31" s="38">
        <f t="shared" si="8"/>
        <v>25.237228649421549</v>
      </c>
      <c r="Z31" s="34">
        <v>1515</v>
      </c>
      <c r="AA31" s="34">
        <v>1866</v>
      </c>
      <c r="AB31" s="38">
        <f t="shared" si="9"/>
        <v>6.8369511259533375</v>
      </c>
      <c r="AC31" s="38">
        <f t="shared" si="10"/>
        <v>7.5132871637944927</v>
      </c>
      <c r="AD31" s="34">
        <f t="shared" si="11"/>
        <v>13298</v>
      </c>
      <c r="AE31" s="34">
        <f t="shared" si="12"/>
        <v>13903</v>
      </c>
      <c r="AF31" s="38">
        <f t="shared" si="13"/>
        <v>14.101802757158005</v>
      </c>
      <c r="AG31" s="38">
        <f t="shared" si="14"/>
        <v>16.869911300401636</v>
      </c>
      <c r="AH31" s="34">
        <v>1185</v>
      </c>
      <c r="AI31" s="34">
        <v>1578</v>
      </c>
      <c r="AJ31" s="38">
        <f t="shared" si="15"/>
        <v>31.574740207833734</v>
      </c>
      <c r="AK31" s="38">
        <f t="shared" si="16"/>
        <v>39.322202840767503</v>
      </c>
      <c r="AL31" s="34">
        <v>99</v>
      </c>
      <c r="AM31" s="34">
        <v>61</v>
      </c>
      <c r="AN31" s="38">
        <f t="shared" si="17"/>
        <v>36</v>
      </c>
      <c r="AO31" s="38">
        <f t="shared" si="18"/>
        <v>23.643410852713178</v>
      </c>
      <c r="AP31" s="34">
        <v>932</v>
      </c>
      <c r="AQ31" s="34">
        <v>1078</v>
      </c>
      <c r="AR31" s="38">
        <f t="shared" si="19"/>
        <v>12.018052869116699</v>
      </c>
      <c r="AS31" s="38">
        <f t="shared" si="20"/>
        <v>13.881019830028329</v>
      </c>
      <c r="AT31" s="34">
        <v>5</v>
      </c>
      <c r="AU31" s="34">
        <v>8</v>
      </c>
      <c r="AV31" s="38">
        <f t="shared" si="21"/>
        <v>0.33003300330033003</v>
      </c>
      <c r="AW31" s="38">
        <f t="shared" si="22"/>
        <v>0.4287245444801715</v>
      </c>
      <c r="AX31" s="34">
        <f t="shared" si="23"/>
        <v>2221</v>
      </c>
      <c r="AY31" s="34">
        <f t="shared" si="24"/>
        <v>2725</v>
      </c>
      <c r="AZ31" s="38">
        <f t="shared" si="25"/>
        <v>16.701759663107236</v>
      </c>
      <c r="BA31" s="38">
        <f t="shared" si="26"/>
        <v>19.600086312306697</v>
      </c>
      <c r="BB31" s="48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0"/>
    </row>
    <row r="32" spans="1:255" s="193" customFormat="1" x14ac:dyDescent="0.2">
      <c r="A32" s="31" t="s">
        <v>69</v>
      </c>
      <c r="B32" s="16" t="s">
        <v>97</v>
      </c>
      <c r="C32" s="34">
        <v>17846</v>
      </c>
      <c r="D32" s="34">
        <v>11391</v>
      </c>
      <c r="E32" s="34">
        <v>1278</v>
      </c>
      <c r="F32" s="34">
        <v>885</v>
      </c>
      <c r="G32" s="34">
        <v>17462</v>
      </c>
      <c r="H32" s="34">
        <v>17830</v>
      </c>
      <c r="I32" s="34">
        <v>20497</v>
      </c>
      <c r="J32" s="34">
        <v>22503</v>
      </c>
      <c r="K32" s="34">
        <f t="shared" si="0"/>
        <v>57083</v>
      </c>
      <c r="L32" s="34">
        <f t="shared" si="1"/>
        <v>52609</v>
      </c>
      <c r="M32" s="52">
        <f t="shared" si="2"/>
        <v>-7.8377100012262844</v>
      </c>
      <c r="N32" s="34">
        <v>838</v>
      </c>
      <c r="O32" s="34">
        <v>918</v>
      </c>
      <c r="P32" s="38">
        <f t="shared" si="3"/>
        <v>4.6957301356046175</v>
      </c>
      <c r="Q32" s="38">
        <f t="shared" si="4"/>
        <v>8.0589939425862518</v>
      </c>
      <c r="R32" s="34">
        <v>105</v>
      </c>
      <c r="S32" s="34">
        <v>79</v>
      </c>
      <c r="T32" s="38">
        <f t="shared" si="5"/>
        <v>8.215962441314554</v>
      </c>
      <c r="U32" s="38">
        <f t="shared" si="6"/>
        <v>8.9265536723163841</v>
      </c>
      <c r="V32" s="34">
        <v>2731</v>
      </c>
      <c r="W32" s="34">
        <v>3054</v>
      </c>
      <c r="X32" s="38">
        <f t="shared" si="7"/>
        <v>15.639674722254037</v>
      </c>
      <c r="Y32" s="38">
        <f t="shared" si="8"/>
        <v>17.128435221536737</v>
      </c>
      <c r="Z32" s="34">
        <v>1360</v>
      </c>
      <c r="AA32" s="34">
        <v>1260</v>
      </c>
      <c r="AB32" s="38">
        <f t="shared" si="9"/>
        <v>6.6351173342440353</v>
      </c>
      <c r="AC32" s="38">
        <f t="shared" si="10"/>
        <v>5.5992534328756163</v>
      </c>
      <c r="AD32" s="34">
        <f t="shared" si="11"/>
        <v>5034</v>
      </c>
      <c r="AE32" s="34">
        <f t="shared" si="12"/>
        <v>5311</v>
      </c>
      <c r="AF32" s="38">
        <f t="shared" si="13"/>
        <v>8.8187376276649783</v>
      </c>
      <c r="AG32" s="38">
        <f t="shared" si="14"/>
        <v>10.095230854036382</v>
      </c>
      <c r="AH32" s="34">
        <v>127</v>
      </c>
      <c r="AI32" s="34">
        <v>174</v>
      </c>
      <c r="AJ32" s="38">
        <f t="shared" si="15"/>
        <v>15.155131264916468</v>
      </c>
      <c r="AK32" s="38">
        <f t="shared" si="16"/>
        <v>18.954248366013072</v>
      </c>
      <c r="AL32" s="34">
        <v>17</v>
      </c>
      <c r="AM32" s="34">
        <v>21</v>
      </c>
      <c r="AN32" s="38">
        <f t="shared" si="17"/>
        <v>16.19047619047619</v>
      </c>
      <c r="AO32" s="38">
        <f t="shared" si="18"/>
        <v>26.582278481012654</v>
      </c>
      <c r="AP32" s="34">
        <v>87</v>
      </c>
      <c r="AQ32" s="34">
        <v>136</v>
      </c>
      <c r="AR32" s="38">
        <f t="shared" si="19"/>
        <v>3.1856462834126695</v>
      </c>
      <c r="AS32" s="38">
        <f t="shared" si="20"/>
        <v>4.453176162409954</v>
      </c>
      <c r="AT32" s="34">
        <v>683</v>
      </c>
      <c r="AU32" s="34">
        <v>683</v>
      </c>
      <c r="AV32" s="38">
        <f t="shared" si="21"/>
        <v>50.220588235294116</v>
      </c>
      <c r="AW32" s="38">
        <f t="shared" si="22"/>
        <v>54.206349206349202</v>
      </c>
      <c r="AX32" s="34">
        <f t="shared" si="23"/>
        <v>914</v>
      </c>
      <c r="AY32" s="34">
        <f t="shared" si="24"/>
        <v>1014</v>
      </c>
      <c r="AZ32" s="38">
        <f t="shared" si="25"/>
        <v>18.156535558204212</v>
      </c>
      <c r="BA32" s="38">
        <f t="shared" si="26"/>
        <v>19.092449632837507</v>
      </c>
      <c r="BB32" s="48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  <c r="IU32" s="50"/>
    </row>
    <row r="33" spans="1:255" s="193" customFormat="1" x14ac:dyDescent="0.2">
      <c r="A33" s="31" t="s">
        <v>70</v>
      </c>
      <c r="B33" s="16" t="s">
        <v>98</v>
      </c>
      <c r="C33" s="34">
        <v>30590</v>
      </c>
      <c r="D33" s="34">
        <v>20220</v>
      </c>
      <c r="E33" s="34">
        <v>1708</v>
      </c>
      <c r="F33" s="34">
        <v>1150</v>
      </c>
      <c r="G33" s="34">
        <v>33158</v>
      </c>
      <c r="H33" s="34">
        <v>30368</v>
      </c>
      <c r="I33" s="34">
        <v>17687</v>
      </c>
      <c r="J33" s="34">
        <v>20243</v>
      </c>
      <c r="K33" s="34">
        <f t="shared" si="0"/>
        <v>83143</v>
      </c>
      <c r="L33" s="34">
        <f t="shared" si="1"/>
        <v>71981</v>
      </c>
      <c r="M33" s="52">
        <f t="shared" si="2"/>
        <v>-13.425062843534633</v>
      </c>
      <c r="N33" s="34">
        <v>1530</v>
      </c>
      <c r="O33" s="34">
        <v>1442</v>
      </c>
      <c r="P33" s="38">
        <f t="shared" si="3"/>
        <v>5.0016345210853217</v>
      </c>
      <c r="Q33" s="38">
        <f t="shared" si="4"/>
        <v>7.1315529179030666</v>
      </c>
      <c r="R33" s="34">
        <v>112</v>
      </c>
      <c r="S33" s="34">
        <v>93</v>
      </c>
      <c r="T33" s="38">
        <f t="shared" si="5"/>
        <v>6.557377049180328</v>
      </c>
      <c r="U33" s="38">
        <f t="shared" si="6"/>
        <v>8.0869565217391308</v>
      </c>
      <c r="V33" s="34">
        <v>4769</v>
      </c>
      <c r="W33" s="34">
        <v>4605</v>
      </c>
      <c r="X33" s="38">
        <f t="shared" si="7"/>
        <v>14.382652753483322</v>
      </c>
      <c r="Y33" s="38">
        <f t="shared" si="8"/>
        <v>15.163988408851422</v>
      </c>
      <c r="Z33" s="34">
        <v>917</v>
      </c>
      <c r="AA33" s="34">
        <v>1216</v>
      </c>
      <c r="AB33" s="38">
        <f t="shared" si="9"/>
        <v>5.1845988579182452</v>
      </c>
      <c r="AC33" s="38">
        <f t="shared" si="10"/>
        <v>6.0070147705379631</v>
      </c>
      <c r="AD33" s="34">
        <f t="shared" si="11"/>
        <v>7328</v>
      </c>
      <c r="AE33" s="34">
        <f t="shared" si="12"/>
        <v>7356</v>
      </c>
      <c r="AF33" s="38">
        <f t="shared" si="13"/>
        <v>8.8137305606004102</v>
      </c>
      <c r="AG33" s="38">
        <f t="shared" si="14"/>
        <v>10.219363443130826</v>
      </c>
      <c r="AH33" s="34">
        <v>202</v>
      </c>
      <c r="AI33" s="34">
        <v>262</v>
      </c>
      <c r="AJ33" s="38">
        <f t="shared" si="15"/>
        <v>13.202614379084968</v>
      </c>
      <c r="AK33" s="38">
        <f t="shared" si="16"/>
        <v>18.169209431345354</v>
      </c>
      <c r="AL33" s="34">
        <v>7</v>
      </c>
      <c r="AM33" s="34"/>
      <c r="AN33" s="38">
        <f t="shared" si="17"/>
        <v>6.25</v>
      </c>
      <c r="AO33" s="38">
        <f t="shared" si="18"/>
        <v>0</v>
      </c>
      <c r="AP33" s="34">
        <v>115</v>
      </c>
      <c r="AQ33" s="34">
        <v>160</v>
      </c>
      <c r="AR33" s="38">
        <f t="shared" si="19"/>
        <v>2.4114070035646886</v>
      </c>
      <c r="AS33" s="38">
        <f t="shared" si="20"/>
        <v>3.4744842562432141</v>
      </c>
      <c r="AT33" s="34">
        <v>2</v>
      </c>
      <c r="AU33" s="34">
        <v>1</v>
      </c>
      <c r="AV33" s="38">
        <f t="shared" si="21"/>
        <v>0.21810250817884408</v>
      </c>
      <c r="AW33" s="38">
        <f t="shared" si="22"/>
        <v>8.223684210526315E-2</v>
      </c>
      <c r="AX33" s="34">
        <f t="shared" si="23"/>
        <v>326</v>
      </c>
      <c r="AY33" s="34">
        <f t="shared" si="24"/>
        <v>423</v>
      </c>
      <c r="AZ33" s="38">
        <f t="shared" si="25"/>
        <v>4.4486899563318776</v>
      </c>
      <c r="BA33" s="38">
        <f t="shared" si="26"/>
        <v>5.7504078303425779</v>
      </c>
      <c r="BB33" s="48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  <c r="IU33" s="50"/>
    </row>
    <row r="34" spans="1:255" s="193" customFormat="1" x14ac:dyDescent="0.2">
      <c r="A34" s="31" t="s">
        <v>71</v>
      </c>
      <c r="B34" s="16" t="s">
        <v>99</v>
      </c>
      <c r="C34" s="34">
        <v>180567</v>
      </c>
      <c r="D34" s="34">
        <v>144602</v>
      </c>
      <c r="E34" s="34">
        <v>6824</v>
      </c>
      <c r="F34" s="34">
        <v>5833</v>
      </c>
      <c r="G34" s="34">
        <v>112043</v>
      </c>
      <c r="H34" s="34">
        <v>118697</v>
      </c>
      <c r="I34" s="34">
        <v>86438</v>
      </c>
      <c r="J34" s="34">
        <v>94542</v>
      </c>
      <c r="K34" s="34">
        <f t="shared" si="0"/>
        <v>385872</v>
      </c>
      <c r="L34" s="34">
        <f t="shared" si="1"/>
        <v>363674</v>
      </c>
      <c r="M34" s="52">
        <f t="shared" si="2"/>
        <v>-5.7526848281295457</v>
      </c>
      <c r="N34" s="36">
        <v>19299</v>
      </c>
      <c r="O34" s="34">
        <v>20158</v>
      </c>
      <c r="P34" s="38">
        <f t="shared" si="3"/>
        <v>10.687999468341392</v>
      </c>
      <c r="Q34" s="38">
        <f t="shared" si="4"/>
        <v>13.940332775480282</v>
      </c>
      <c r="R34" s="34">
        <v>1887</v>
      </c>
      <c r="S34" s="34">
        <v>2257</v>
      </c>
      <c r="T34" s="38">
        <f t="shared" si="5"/>
        <v>27.652403282532241</v>
      </c>
      <c r="U34" s="38">
        <f t="shared" si="6"/>
        <v>38.693639636550657</v>
      </c>
      <c r="V34" s="34">
        <v>41073</v>
      </c>
      <c r="W34" s="34">
        <v>47824</v>
      </c>
      <c r="X34" s="38">
        <f t="shared" si="7"/>
        <v>36.65824728006212</v>
      </c>
      <c r="Y34" s="38">
        <f t="shared" si="8"/>
        <v>40.29082453642468</v>
      </c>
      <c r="Z34" s="34">
        <v>10214</v>
      </c>
      <c r="AA34" s="34">
        <v>12706</v>
      </c>
      <c r="AB34" s="38">
        <f t="shared" si="9"/>
        <v>11.816562160161039</v>
      </c>
      <c r="AC34" s="38">
        <f t="shared" si="10"/>
        <v>13.439529521270972</v>
      </c>
      <c r="AD34" s="34">
        <f t="shared" si="11"/>
        <v>72473</v>
      </c>
      <c r="AE34" s="34">
        <f t="shared" si="12"/>
        <v>82945</v>
      </c>
      <c r="AF34" s="38">
        <f t="shared" si="13"/>
        <v>18.781616701911517</v>
      </c>
      <c r="AG34" s="38">
        <f t="shared" si="14"/>
        <v>22.807514422257295</v>
      </c>
      <c r="AH34" s="34">
        <v>4237</v>
      </c>
      <c r="AI34" s="34">
        <v>5173</v>
      </c>
      <c r="AJ34" s="38">
        <f t="shared" si="15"/>
        <v>21.954505414788329</v>
      </c>
      <c r="AK34" s="38">
        <f t="shared" si="16"/>
        <v>25.662268082151009</v>
      </c>
      <c r="AL34" s="34">
        <v>474</v>
      </c>
      <c r="AM34" s="34">
        <v>675</v>
      </c>
      <c r="AN34" s="38">
        <f t="shared" si="17"/>
        <v>25.119236883942765</v>
      </c>
      <c r="AO34" s="38">
        <f t="shared" si="18"/>
        <v>29.906956136464334</v>
      </c>
      <c r="AP34" s="34">
        <v>8133</v>
      </c>
      <c r="AQ34" s="34">
        <v>11326</v>
      </c>
      <c r="AR34" s="38">
        <f t="shared" si="19"/>
        <v>19.801329340442628</v>
      </c>
      <c r="AS34" s="38">
        <f t="shared" si="20"/>
        <v>23.682669789227166</v>
      </c>
      <c r="AT34" s="34">
        <v>1055</v>
      </c>
      <c r="AU34" s="34">
        <v>1741</v>
      </c>
      <c r="AV34" s="38">
        <f t="shared" si="21"/>
        <v>10.328960250636381</v>
      </c>
      <c r="AW34" s="38">
        <f t="shared" si="22"/>
        <v>13.702187942704233</v>
      </c>
      <c r="AX34" s="34">
        <f t="shared" si="23"/>
        <v>13899</v>
      </c>
      <c r="AY34" s="34">
        <f t="shared" si="24"/>
        <v>18915</v>
      </c>
      <c r="AZ34" s="38">
        <f t="shared" si="25"/>
        <v>19.178176700288383</v>
      </c>
      <c r="BA34" s="38">
        <f t="shared" si="26"/>
        <v>22.804267888359757</v>
      </c>
      <c r="BB34" s="48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0"/>
      <c r="IP34" s="50"/>
      <c r="IQ34" s="50"/>
      <c r="IR34" s="50"/>
      <c r="IS34" s="50"/>
      <c r="IT34" s="50"/>
      <c r="IU34" s="50"/>
    </row>
    <row r="35" spans="1:255" s="193" customFormat="1" x14ac:dyDescent="0.2">
      <c r="A35" s="31" t="s">
        <v>72</v>
      </c>
      <c r="B35" s="33" t="s">
        <v>100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8"/>
      <c r="Q35" s="38"/>
      <c r="R35" s="34"/>
      <c r="S35" s="34"/>
      <c r="T35" s="38"/>
      <c r="U35" s="38"/>
      <c r="V35" s="34"/>
      <c r="W35" s="34"/>
      <c r="X35" s="38"/>
      <c r="Y35" s="38"/>
      <c r="Z35" s="34"/>
      <c r="AA35" s="34"/>
      <c r="AB35" s="38"/>
      <c r="AC35" s="38"/>
      <c r="AD35" s="34"/>
      <c r="AE35" s="34"/>
      <c r="AF35" s="38"/>
      <c r="AG35" s="38"/>
      <c r="AH35" s="34"/>
      <c r="AI35" s="34"/>
      <c r="AJ35" s="38"/>
      <c r="AK35" s="38"/>
      <c r="AL35" s="34"/>
      <c r="AM35" s="34"/>
      <c r="AN35" s="38"/>
      <c r="AO35" s="38"/>
      <c r="AP35" s="34"/>
      <c r="AQ35" s="34"/>
      <c r="AR35" s="38"/>
      <c r="AS35" s="38"/>
      <c r="AT35" s="34"/>
      <c r="AU35" s="34"/>
      <c r="AV35" s="38"/>
      <c r="AW35" s="38"/>
      <c r="AX35" s="34"/>
      <c r="AY35" s="34"/>
      <c r="AZ35" s="38"/>
      <c r="BA35" s="38"/>
      <c r="BB35" s="48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0"/>
      <c r="HC35" s="50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0"/>
      <c r="HR35" s="50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0"/>
      <c r="IG35" s="50"/>
      <c r="IH35" s="50"/>
      <c r="II35" s="50"/>
      <c r="IJ35" s="50"/>
      <c r="IK35" s="50"/>
      <c r="IL35" s="50"/>
      <c r="IM35" s="50"/>
      <c r="IN35" s="50"/>
      <c r="IO35" s="50"/>
      <c r="IP35" s="50"/>
      <c r="IQ35" s="50"/>
      <c r="IR35" s="50"/>
      <c r="IS35" s="50"/>
      <c r="IT35" s="50"/>
      <c r="IU35" s="50"/>
    </row>
    <row r="36" spans="1:255" s="189" customFormat="1" x14ac:dyDescent="0.2">
      <c r="A36" s="195"/>
      <c r="B36" s="256" t="s">
        <v>37</v>
      </c>
      <c r="C36" s="196">
        <f t="shared" ref="C36:L36" si="27">SUM(C9:C35)</f>
        <v>1407798</v>
      </c>
      <c r="D36" s="196">
        <f t="shared" si="27"/>
        <v>1059321</v>
      </c>
      <c r="E36" s="196">
        <f t="shared" si="27"/>
        <v>70353</v>
      </c>
      <c r="F36" s="196">
        <f t="shared" si="27"/>
        <v>52720</v>
      </c>
      <c r="G36" s="196">
        <f t="shared" si="27"/>
        <v>1249121</v>
      </c>
      <c r="H36" s="196">
        <f t="shared" si="27"/>
        <v>1212635</v>
      </c>
      <c r="I36" s="196">
        <f t="shared" si="27"/>
        <v>842511</v>
      </c>
      <c r="J36" s="196">
        <f t="shared" si="27"/>
        <v>908752</v>
      </c>
      <c r="K36" s="196">
        <f t="shared" si="27"/>
        <v>3569783</v>
      </c>
      <c r="L36" s="196">
        <f t="shared" si="27"/>
        <v>3233428</v>
      </c>
      <c r="M36" s="197">
        <f>L36/K36*100-100</f>
        <v>-9.4222814103826522</v>
      </c>
      <c r="N36" s="196">
        <f>N9+N10+N11+N12+N13+N14+N15+N16+N17+N18+N19+N20+N21+N22+N23+N24+N25+N26+N27+N28+N29+N30+N31+N32+N33+N34+N35</f>
        <v>134865</v>
      </c>
      <c r="O36" s="196">
        <f>O9+O10+O11+O12+O13+O14+O15+O16+O17+O18+O19+O20+O21+O22+O23+O24+O25+O26+O27+O28+O29+O30+O31+O32+O33+O34+O35</f>
        <v>138025</v>
      </c>
      <c r="P36" s="198">
        <f>N36/C36*100</f>
        <v>9.5798544961706167</v>
      </c>
      <c r="Q36" s="198">
        <f>O36/D36*100</f>
        <v>13.029572716862972</v>
      </c>
      <c r="R36" s="196">
        <f>R9+R10+R11+R12+R13+R14+R15+R16+R17+R18+R19+R20+R21+R22+R23+R24+R25+R26+R27+R28+R29+R30+R31+R32+R33+R34+R35</f>
        <v>13340</v>
      </c>
      <c r="S36" s="196">
        <f>S9+S10+S11+S12+S13+S14+S15+S16+S17+S18+S19+S20+S21+S22+S23+S24+S25+S26+S27+S28+S29+S30+S31+S32+S33+S34+S35</f>
        <v>10799</v>
      </c>
      <c r="T36" s="198">
        <f>R36/E36*100</f>
        <v>18.96152260742257</v>
      </c>
      <c r="U36" s="198">
        <f>S36/F36*100</f>
        <v>20.48368740515933</v>
      </c>
      <c r="V36" s="196">
        <f>V9+V10+V11+V12+V13+V14+V15+V16+V17+V18+V19+V20+V21+V22+V23+V24+V25+V26+V27+V28+V29+V30+V31+V32+V33+V34+V35</f>
        <v>294057</v>
      </c>
      <c r="W36" s="196">
        <f>W9+W10+W11+W12+W13+W14+W15+W16+W17+W18+W19+W20+W21+W22+W23+W24+W25+W26+W27+W28+W29+W30+W31+W32+W33+W34+W35</f>
        <v>314559</v>
      </c>
      <c r="X36" s="198">
        <f>V36/G36*100</f>
        <v>23.541114111443168</v>
      </c>
      <c r="Y36" s="198">
        <f>W36/H36*100</f>
        <v>25.940122130731837</v>
      </c>
      <c r="Z36" s="196">
        <f>Z9+Z10+Z11+Z12+Z13+Z14+Z15+Z16+Z17+Z18+Z19+Z20+Z21+Z22+Z23+Z24+Z25+Z26+Z27+Z28+Z29+Z30+Z31+Z32+Z33+Z34+Z35</f>
        <v>60129</v>
      </c>
      <c r="AA36" s="196">
        <f>AA9+AA10+AA11+AA12+AA13+AA14+AA15+AA16+AA17+AA18+AA19+AA20+AA21+AA22+AA23+AA24+AA25+AA26+AA27+AA28+AA29+AA30+AA31+AA32+AA33+AA34+AA35</f>
        <v>75368</v>
      </c>
      <c r="AB36" s="198">
        <f>Z36/I36*100</f>
        <v>7.1368801119510605</v>
      </c>
      <c r="AC36" s="198">
        <f>AA36/J36*100</f>
        <v>8.2935718435832868</v>
      </c>
      <c r="AD36" s="199">
        <f>N36+R36+V36+Z36</f>
        <v>502391</v>
      </c>
      <c r="AE36" s="199">
        <f>O36+S36+W36+AA36</f>
        <v>538751</v>
      </c>
      <c r="AF36" s="198">
        <f>AD36/K36*100</f>
        <v>14.073432474747063</v>
      </c>
      <c r="AG36" s="198">
        <f>AE36/L36*100</f>
        <v>16.66191422849063</v>
      </c>
      <c r="AH36" s="196">
        <f>AH9+AH10+AH11+AH12+AH13+AH14+AH15+AH16+AH17+AH18+AH19+AH20+AH21+AH22+AH23+AH24+AH25+AH26+AH27+AH28+AH29+AH30+AH31+AH32+AH33+AH34+AH35</f>
        <v>33543</v>
      </c>
      <c r="AI36" s="196">
        <f>AI9+AI10+AI11+AI12+AI13+AI14+AI15+AI16+AI17+AI18+AI19+AI20+AI21+AI22+AI23+AI24+AI25+AI26+AI27+AI28+AI29+AI30+AI31+AI32+AI33+AI34+AI35</f>
        <v>43210</v>
      </c>
      <c r="AJ36" s="198">
        <f>AH36/N36*100</f>
        <v>24.871538204871538</v>
      </c>
      <c r="AK36" s="198">
        <f>AI36/O36*100</f>
        <v>31.305922840065204</v>
      </c>
      <c r="AL36" s="196">
        <f>AL9+AL10+AL11+AL12+AL13+AL14+AL15+AL16+AL17+AL18+AL19+AL20+AL21+AL22+AL23+AL24+AL25+AL26+AL27+AL28+AL29+AL30+AL31+AL32+AL33+AL34+AL35</f>
        <v>2583</v>
      </c>
      <c r="AM36" s="196">
        <f>AM9+AM10+AM11+AM12+AM13+AM14+AM15+AM16+AM17+AM18+AM19+AM20+AM21+AM22+AM23+AM24+AM25+AM26+AM27+AM28+AM29+AM30+AM31+AM32+AM33+AM34+AM35</f>
        <v>2929</v>
      </c>
      <c r="AN36" s="198">
        <f>AL36/R36*100</f>
        <v>19.362818590704649</v>
      </c>
      <c r="AO36" s="198">
        <f>AM36/S36*100</f>
        <v>27.122881748310029</v>
      </c>
      <c r="AP36" s="196">
        <f>AP9+AP10+AP11+AP12+AP13+AP14+AP15+AP16+AP17+AP18+AP19+AP20+AP21+AP22+AP23+AP24+AP25+AP26+AP27+AP28+AP29+AP30+AP31+AP32+AP33+AP34+AP35</f>
        <v>37124</v>
      </c>
      <c r="AQ36" s="196">
        <f>AQ9+AQ10+AQ11+AQ12+AQ13+AQ14+AQ15+AQ16+AQ17+AQ18+AQ19+AQ20+AQ21+AQ22+AQ23+AQ24+AQ25+AQ26+AQ27+AQ28+AQ29+AQ30+AQ31+AQ32+AQ33+AQ34+AQ35</f>
        <v>48620</v>
      </c>
      <c r="AR36" s="198">
        <f>AP36/V36*100</f>
        <v>12.624763226177238</v>
      </c>
      <c r="AS36" s="198">
        <f>AQ36/W36*100</f>
        <v>15.456559818666769</v>
      </c>
      <c r="AT36" s="196">
        <f>AT9+AT10+AT11+AT12+AT13+AT14+AT15+AT16+AT17+AT18+AT19+AT20+AT21+AT22+AT23+AT24+AT25+AT26+AT27+AT28+AT29+AT30+AT31+AT32+AT33+AT34+AT35</f>
        <v>3214</v>
      </c>
      <c r="AU36" s="196">
        <f>AU9+AU10+AU11+AU12+AU13+AU14+AU15+AU16+AU17+AU18+AU19+AU20+AU21+AU22+AU23+AU24+AU25+AU26+AU27+AU28+AU29+AU30+AU31+AU32+AU33+AU34+AU35</f>
        <v>4348</v>
      </c>
      <c r="AV36" s="198">
        <f>AT36/Z36*100</f>
        <v>5.3451745414026508</v>
      </c>
      <c r="AW36" s="198">
        <f>AU36/AA36*100</f>
        <v>5.7690266426069421</v>
      </c>
      <c r="AX36" s="199">
        <f>AH36+AL36+AP36+AT36</f>
        <v>76464</v>
      </c>
      <c r="AY36" s="199">
        <f>AI36+AM36+AQ36+AU36</f>
        <v>99107</v>
      </c>
      <c r="AZ36" s="198">
        <f>AX36/AD36*100</f>
        <v>15.220017874524025</v>
      </c>
      <c r="BA36" s="198">
        <f>AY36/AE36*100</f>
        <v>18.395696713323968</v>
      </c>
      <c r="BB36" s="200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1"/>
      <c r="BR36" s="201"/>
      <c r="BS36" s="201"/>
      <c r="BT36" s="201"/>
      <c r="BU36" s="201"/>
      <c r="BV36" s="201"/>
      <c r="BW36" s="201"/>
      <c r="BX36" s="201"/>
      <c r="BY36" s="201"/>
      <c r="BZ36" s="201"/>
      <c r="CA36" s="201"/>
      <c r="CB36" s="201"/>
      <c r="CC36" s="201"/>
      <c r="CD36" s="201"/>
      <c r="CE36" s="201"/>
      <c r="CF36" s="201"/>
      <c r="CG36" s="201"/>
      <c r="CH36" s="201"/>
      <c r="CI36" s="201"/>
      <c r="CJ36" s="201"/>
      <c r="CK36" s="201"/>
      <c r="CL36" s="201"/>
      <c r="CM36" s="201"/>
      <c r="CN36" s="201"/>
      <c r="CO36" s="201"/>
    </row>
    <row r="37" spans="1:25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9" spans="1:255" ht="12.95" customHeight="1" x14ac:dyDescent="0.2">
      <c r="W39" s="44"/>
      <c r="X39" s="44"/>
      <c r="Y39" s="44"/>
      <c r="Z39" s="44"/>
      <c r="AA39" s="44"/>
    </row>
  </sheetData>
  <mergeCells count="55">
    <mergeCell ref="C2:M2"/>
    <mergeCell ref="L1:M1"/>
    <mergeCell ref="AZ1:BA1"/>
    <mergeCell ref="A2:B2"/>
    <mergeCell ref="A4:A7"/>
    <mergeCell ref="B4:B7"/>
    <mergeCell ref="G6:G7"/>
    <mergeCell ref="H6:H7"/>
    <mergeCell ref="I6:I7"/>
    <mergeCell ref="J6:J7"/>
    <mergeCell ref="K6:K7"/>
    <mergeCell ref="N4:AG4"/>
    <mergeCell ref="C5:D5"/>
    <mergeCell ref="E5:F5"/>
    <mergeCell ref="G5:H5"/>
    <mergeCell ref="I5:J5"/>
    <mergeCell ref="K5:M5"/>
    <mergeCell ref="C4:M4"/>
    <mergeCell ref="N5:Q5"/>
    <mergeCell ref="C6:C7"/>
    <mergeCell ref="AH4:BA4"/>
    <mergeCell ref="AH5:AK5"/>
    <mergeCell ref="AL5:AO5"/>
    <mergeCell ref="AP5:AS5"/>
    <mergeCell ref="AT5:AW5"/>
    <mergeCell ref="AD5:AG5"/>
    <mergeCell ref="D6:D7"/>
    <mergeCell ref="E6:E7"/>
    <mergeCell ref="F6:F7"/>
    <mergeCell ref="R5:U5"/>
    <mergeCell ref="V6:W6"/>
    <mergeCell ref="Z5:AC5"/>
    <mergeCell ref="V5:Y5"/>
    <mergeCell ref="L6:L7"/>
    <mergeCell ref="M6:M7"/>
    <mergeCell ref="N6:O6"/>
    <mergeCell ref="P6:Q6"/>
    <mergeCell ref="R6:S6"/>
    <mergeCell ref="T6:U6"/>
    <mergeCell ref="AX6:AY6"/>
    <mergeCell ref="X6:Y6"/>
    <mergeCell ref="Z6:AA6"/>
    <mergeCell ref="AB6:AC6"/>
    <mergeCell ref="AD6:AE6"/>
    <mergeCell ref="AF6:AG6"/>
    <mergeCell ref="AZ6:BA6"/>
    <mergeCell ref="AX5:BA5"/>
    <mergeCell ref="AH6:AI6"/>
    <mergeCell ref="AJ6:AK6"/>
    <mergeCell ref="AL6:AM6"/>
    <mergeCell ref="AN6:AO6"/>
    <mergeCell ref="AP6:AQ6"/>
    <mergeCell ref="AR6:AS6"/>
    <mergeCell ref="AT6:AU6"/>
    <mergeCell ref="AV6:AW6"/>
  </mergeCells>
  <pageMargins left="0.31496062992125984" right="0.51181102362204722" top="0.27559055118110237" bottom="0.19685039370078741" header="0.31496062992125984" footer="0.31496062992125984"/>
  <pageSetup paperSize="9" scale="95" orientation="landscape" r:id="rId1"/>
  <headerFooter alignWithMargins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6"/>
  <sheetViews>
    <sheetView zoomScaleNormal="100" workbookViewId="0">
      <selection activeCell="B35" sqref="B35"/>
    </sheetView>
  </sheetViews>
  <sheetFormatPr defaultRowHeight="12.75" x14ac:dyDescent="0.2"/>
  <cols>
    <col min="1" max="1" width="3.28515625" customWidth="1"/>
    <col min="2" max="2" width="24" customWidth="1"/>
    <col min="3" max="10" width="9.140625" customWidth="1"/>
    <col min="11" max="11" width="8.42578125" customWidth="1"/>
    <col min="12" max="43" width="7.42578125" customWidth="1"/>
  </cols>
  <sheetData>
    <row r="1" spans="1:245" ht="12.95" customHeight="1" x14ac:dyDescent="0.2">
      <c r="K1" s="28"/>
      <c r="R1" s="28" t="s">
        <v>112</v>
      </c>
      <c r="AA1" s="28"/>
      <c r="AP1" s="344" t="s">
        <v>112</v>
      </c>
      <c r="AQ1" s="344"/>
    </row>
    <row r="2" spans="1:245" ht="22.7" customHeight="1" x14ac:dyDescent="0.3">
      <c r="A2" s="345"/>
      <c r="B2" s="345"/>
      <c r="C2" s="328" t="s">
        <v>4</v>
      </c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</row>
    <row r="3" spans="1:245" ht="9.7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</row>
    <row r="4" spans="1:245" ht="18.75" customHeight="1" x14ac:dyDescent="0.2">
      <c r="A4" s="346" t="s">
        <v>27</v>
      </c>
      <c r="B4" s="334" t="s">
        <v>73</v>
      </c>
      <c r="C4" s="339" t="s">
        <v>101</v>
      </c>
      <c r="D4" s="340"/>
      <c r="E4" s="340"/>
      <c r="F4" s="340"/>
      <c r="G4" s="340"/>
      <c r="H4" s="340"/>
      <c r="I4" s="340"/>
      <c r="J4" s="340"/>
      <c r="K4" s="341"/>
      <c r="L4" s="339" t="s">
        <v>109</v>
      </c>
      <c r="M4" s="340"/>
      <c r="N4" s="340"/>
      <c r="O4" s="340"/>
      <c r="P4" s="340"/>
      <c r="Q4" s="340"/>
      <c r="R4" s="340"/>
      <c r="S4" s="341"/>
      <c r="T4" s="339" t="s">
        <v>109</v>
      </c>
      <c r="U4" s="340"/>
      <c r="V4" s="340"/>
      <c r="W4" s="340"/>
      <c r="X4" s="340"/>
      <c r="Y4" s="340"/>
      <c r="Z4" s="340"/>
      <c r="AA4" s="341"/>
      <c r="AB4" s="335" t="s">
        <v>111</v>
      </c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8"/>
      <c r="AO4" s="338"/>
      <c r="AP4" s="338"/>
      <c r="AQ4" s="338"/>
      <c r="AR4" s="48"/>
      <c r="AS4" s="50"/>
    </row>
    <row r="5" spans="1:245" ht="52.5" customHeight="1" x14ac:dyDescent="0.2">
      <c r="A5" s="346"/>
      <c r="B5" s="334"/>
      <c r="C5" s="337" t="s">
        <v>102</v>
      </c>
      <c r="D5" s="337"/>
      <c r="E5" s="337" t="s">
        <v>104</v>
      </c>
      <c r="F5" s="337"/>
      <c r="G5" s="337" t="s">
        <v>105</v>
      </c>
      <c r="H5" s="337"/>
      <c r="I5" s="335" t="s">
        <v>106</v>
      </c>
      <c r="J5" s="335"/>
      <c r="K5" s="335"/>
      <c r="L5" s="337" t="s">
        <v>102</v>
      </c>
      <c r="M5" s="337"/>
      <c r="N5" s="337"/>
      <c r="O5" s="337"/>
      <c r="P5" s="337" t="s">
        <v>104</v>
      </c>
      <c r="Q5" s="337"/>
      <c r="R5" s="337"/>
      <c r="S5" s="337"/>
      <c r="T5" s="337" t="s">
        <v>105</v>
      </c>
      <c r="U5" s="337"/>
      <c r="V5" s="337"/>
      <c r="W5" s="337"/>
      <c r="X5" s="335" t="s">
        <v>106</v>
      </c>
      <c r="Y5" s="335"/>
      <c r="Z5" s="335"/>
      <c r="AA5" s="335"/>
      <c r="AB5" s="337" t="s">
        <v>102</v>
      </c>
      <c r="AC5" s="337"/>
      <c r="AD5" s="337"/>
      <c r="AE5" s="337"/>
      <c r="AF5" s="337" t="s">
        <v>104</v>
      </c>
      <c r="AG5" s="337"/>
      <c r="AH5" s="337"/>
      <c r="AI5" s="337"/>
      <c r="AJ5" s="337" t="s">
        <v>105</v>
      </c>
      <c r="AK5" s="337"/>
      <c r="AL5" s="337"/>
      <c r="AM5" s="337"/>
      <c r="AN5" s="335" t="s">
        <v>106</v>
      </c>
      <c r="AO5" s="335"/>
      <c r="AP5" s="335"/>
      <c r="AQ5" s="335"/>
      <c r="AR5" s="48"/>
      <c r="AS5" s="50"/>
    </row>
    <row r="6" spans="1:245" x14ac:dyDescent="0.2">
      <c r="A6" s="346"/>
      <c r="B6" s="334"/>
      <c r="C6" s="337">
        <v>2019</v>
      </c>
      <c r="D6" s="337">
        <v>2020</v>
      </c>
      <c r="E6" s="337">
        <v>2019</v>
      </c>
      <c r="F6" s="337">
        <v>2020</v>
      </c>
      <c r="G6" s="337">
        <v>2019</v>
      </c>
      <c r="H6" s="337">
        <v>2020</v>
      </c>
      <c r="I6" s="337">
        <v>2019</v>
      </c>
      <c r="J6" s="337">
        <v>2020</v>
      </c>
      <c r="K6" s="334" t="s">
        <v>108</v>
      </c>
      <c r="L6" s="336" t="s">
        <v>41</v>
      </c>
      <c r="M6" s="336"/>
      <c r="N6" s="334" t="s">
        <v>110</v>
      </c>
      <c r="O6" s="334"/>
      <c r="P6" s="336" t="s">
        <v>41</v>
      </c>
      <c r="Q6" s="336"/>
      <c r="R6" s="334" t="s">
        <v>110</v>
      </c>
      <c r="S6" s="334"/>
      <c r="T6" s="336" t="s">
        <v>41</v>
      </c>
      <c r="U6" s="336"/>
      <c r="V6" s="334" t="s">
        <v>110</v>
      </c>
      <c r="W6" s="334"/>
      <c r="X6" s="336" t="s">
        <v>41</v>
      </c>
      <c r="Y6" s="336"/>
      <c r="Z6" s="334" t="s">
        <v>110</v>
      </c>
      <c r="AA6" s="334"/>
      <c r="AB6" s="336" t="s">
        <v>41</v>
      </c>
      <c r="AC6" s="336"/>
      <c r="AD6" s="334" t="s">
        <v>110</v>
      </c>
      <c r="AE6" s="334"/>
      <c r="AF6" s="336" t="s">
        <v>41</v>
      </c>
      <c r="AG6" s="336"/>
      <c r="AH6" s="334" t="s">
        <v>110</v>
      </c>
      <c r="AI6" s="334"/>
      <c r="AJ6" s="336" t="s">
        <v>41</v>
      </c>
      <c r="AK6" s="336"/>
      <c r="AL6" s="334" t="s">
        <v>110</v>
      </c>
      <c r="AM6" s="334"/>
      <c r="AN6" s="336" t="s">
        <v>41</v>
      </c>
      <c r="AO6" s="336"/>
      <c r="AP6" s="334" t="s">
        <v>110</v>
      </c>
      <c r="AQ6" s="334"/>
      <c r="AR6" s="48"/>
      <c r="AS6" s="50"/>
    </row>
    <row r="7" spans="1:245" x14ac:dyDescent="0.2">
      <c r="A7" s="346"/>
      <c r="B7" s="334"/>
      <c r="C7" s="337"/>
      <c r="D7" s="337"/>
      <c r="E7" s="337"/>
      <c r="F7" s="337"/>
      <c r="G7" s="337"/>
      <c r="H7" s="337"/>
      <c r="I7" s="337"/>
      <c r="J7" s="337"/>
      <c r="K7" s="334"/>
      <c r="L7" s="13">
        <v>2019</v>
      </c>
      <c r="M7" s="13">
        <v>2020</v>
      </c>
      <c r="N7" s="13">
        <v>2019</v>
      </c>
      <c r="O7" s="13">
        <v>2020</v>
      </c>
      <c r="P7" s="13">
        <v>2019</v>
      </c>
      <c r="Q7" s="13">
        <v>2020</v>
      </c>
      <c r="R7" s="13">
        <v>2019</v>
      </c>
      <c r="S7" s="13">
        <v>2020</v>
      </c>
      <c r="T7" s="13">
        <v>2019</v>
      </c>
      <c r="U7" s="13">
        <v>2020</v>
      </c>
      <c r="V7" s="13">
        <v>2019</v>
      </c>
      <c r="W7" s="13">
        <v>2020</v>
      </c>
      <c r="X7" s="13">
        <v>2019</v>
      </c>
      <c r="Y7" s="13">
        <v>2020</v>
      </c>
      <c r="Z7" s="13">
        <v>2019</v>
      </c>
      <c r="AA7" s="13">
        <v>2020</v>
      </c>
      <c r="AB7" s="13">
        <v>2019</v>
      </c>
      <c r="AC7" s="13">
        <v>2020</v>
      </c>
      <c r="AD7" s="13">
        <v>2019</v>
      </c>
      <c r="AE7" s="13">
        <v>2020</v>
      </c>
      <c r="AF7" s="13">
        <v>2019</v>
      </c>
      <c r="AG7" s="13">
        <v>2020</v>
      </c>
      <c r="AH7" s="13">
        <v>2019</v>
      </c>
      <c r="AI7" s="13">
        <v>2020</v>
      </c>
      <c r="AJ7" s="13">
        <v>2019</v>
      </c>
      <c r="AK7" s="13">
        <v>2020</v>
      </c>
      <c r="AL7" s="13">
        <v>2019</v>
      </c>
      <c r="AM7" s="13">
        <v>2020</v>
      </c>
      <c r="AN7" s="13">
        <v>2019</v>
      </c>
      <c r="AO7" s="13">
        <v>2020</v>
      </c>
      <c r="AP7" s="13">
        <v>2019</v>
      </c>
      <c r="AQ7" s="13">
        <v>2020</v>
      </c>
      <c r="AR7" s="48"/>
      <c r="AS7" s="50"/>
    </row>
    <row r="8" spans="1:245" x14ac:dyDescent="0.2">
      <c r="A8" s="12" t="s">
        <v>28</v>
      </c>
      <c r="B8" s="12" t="s">
        <v>30</v>
      </c>
      <c r="C8" s="12">
        <v>1</v>
      </c>
      <c r="D8" s="12">
        <v>2</v>
      </c>
      <c r="E8" s="12">
        <v>3</v>
      </c>
      <c r="F8" s="12">
        <v>4</v>
      </c>
      <c r="G8" s="12">
        <v>5</v>
      </c>
      <c r="H8" s="12">
        <v>6</v>
      </c>
      <c r="I8" s="12">
        <v>7</v>
      </c>
      <c r="J8" s="12">
        <v>8</v>
      </c>
      <c r="K8" s="12">
        <v>9</v>
      </c>
      <c r="L8" s="12">
        <v>10</v>
      </c>
      <c r="M8" s="12">
        <v>11</v>
      </c>
      <c r="N8" s="12">
        <v>12</v>
      </c>
      <c r="O8" s="12">
        <v>13</v>
      </c>
      <c r="P8" s="12">
        <v>14</v>
      </c>
      <c r="Q8" s="12">
        <v>15</v>
      </c>
      <c r="R8" s="12">
        <v>16</v>
      </c>
      <c r="S8" s="12">
        <v>17</v>
      </c>
      <c r="T8" s="12">
        <v>18</v>
      </c>
      <c r="U8" s="12">
        <v>19</v>
      </c>
      <c r="V8" s="12">
        <v>20</v>
      </c>
      <c r="W8" s="12">
        <v>21</v>
      </c>
      <c r="X8" s="12">
        <v>22</v>
      </c>
      <c r="Y8" s="12">
        <v>23</v>
      </c>
      <c r="Z8" s="12">
        <v>24</v>
      </c>
      <c r="AA8" s="12">
        <v>25</v>
      </c>
      <c r="AB8" s="12">
        <v>26</v>
      </c>
      <c r="AC8" s="12">
        <v>27</v>
      </c>
      <c r="AD8" s="12">
        <v>28</v>
      </c>
      <c r="AE8" s="12">
        <v>29</v>
      </c>
      <c r="AF8" s="12">
        <v>30</v>
      </c>
      <c r="AG8" s="12">
        <v>31</v>
      </c>
      <c r="AH8" s="12">
        <v>32</v>
      </c>
      <c r="AI8" s="12">
        <v>33</v>
      </c>
      <c r="AJ8" s="12">
        <v>34</v>
      </c>
      <c r="AK8" s="12">
        <v>35</v>
      </c>
      <c r="AL8" s="12">
        <v>36</v>
      </c>
      <c r="AM8" s="12">
        <v>37</v>
      </c>
      <c r="AN8" s="12">
        <v>38</v>
      </c>
      <c r="AO8" s="12">
        <v>39</v>
      </c>
      <c r="AP8" s="12">
        <v>40</v>
      </c>
      <c r="AQ8" s="12">
        <v>41</v>
      </c>
      <c r="AR8" s="48"/>
      <c r="AS8" s="50"/>
    </row>
    <row r="9" spans="1:245" s="189" customFormat="1" ht="15" customHeight="1" x14ac:dyDescent="0.2">
      <c r="A9" s="185">
        <v>1</v>
      </c>
      <c r="B9" s="186" t="s">
        <v>74</v>
      </c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8"/>
      <c r="O9" s="188"/>
      <c r="P9" s="187"/>
      <c r="Q9" s="187"/>
      <c r="R9" s="188"/>
      <c r="S9" s="188"/>
      <c r="T9" s="187"/>
      <c r="U9" s="187"/>
      <c r="V9" s="188"/>
      <c r="W9" s="188"/>
      <c r="X9" s="187"/>
      <c r="Y9" s="187"/>
      <c r="Z9" s="188"/>
      <c r="AA9" s="188"/>
      <c r="AB9" s="187"/>
      <c r="AC9" s="187"/>
      <c r="AD9" s="188"/>
      <c r="AE9" s="188"/>
      <c r="AF9" s="187"/>
      <c r="AG9" s="187"/>
      <c r="AH9" s="188"/>
      <c r="AI9" s="188"/>
      <c r="AJ9" s="187"/>
      <c r="AK9" s="187"/>
      <c r="AL9" s="188"/>
      <c r="AM9" s="188"/>
      <c r="AN9" s="187"/>
      <c r="AO9" s="187"/>
      <c r="AP9" s="188"/>
      <c r="AQ9" s="188"/>
      <c r="AR9" s="49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</row>
    <row r="10" spans="1:245" s="189" customFormat="1" x14ac:dyDescent="0.2">
      <c r="A10" s="190" t="s">
        <v>47</v>
      </c>
      <c r="B10" s="186" t="s">
        <v>75</v>
      </c>
      <c r="C10" s="187">
        <v>8382</v>
      </c>
      <c r="D10" s="187">
        <v>8319</v>
      </c>
      <c r="E10" s="187">
        <v>2903</v>
      </c>
      <c r="F10" s="187">
        <v>2585</v>
      </c>
      <c r="G10" s="187">
        <v>1036</v>
      </c>
      <c r="H10" s="187">
        <v>2061</v>
      </c>
      <c r="I10" s="187">
        <f t="shared" ref="I10:I33" si="0">C10+E10+G10</f>
        <v>12321</v>
      </c>
      <c r="J10" s="187">
        <f t="shared" ref="J10:J33" si="1">D10+F10+H10</f>
        <v>12965</v>
      </c>
      <c r="K10" s="191">
        <f t="shared" ref="K10:K33" si="2">J10/I10*100-100</f>
        <v>5.2268484700917099</v>
      </c>
      <c r="L10" s="35">
        <v>219</v>
      </c>
      <c r="M10" s="37">
        <v>233</v>
      </c>
      <c r="N10" s="188">
        <f t="shared" ref="N10:N33" si="3">L10/C10*100</f>
        <v>2.6127415891195418</v>
      </c>
      <c r="O10" s="188">
        <f t="shared" ref="O10:O33" si="4">M10/D10*100</f>
        <v>2.800817405938214</v>
      </c>
      <c r="P10" s="187">
        <v>295</v>
      </c>
      <c r="Q10" s="187">
        <v>339</v>
      </c>
      <c r="R10" s="188">
        <f t="shared" ref="R10:R33" si="5">P10/E10*100</f>
        <v>10.161901481226318</v>
      </c>
      <c r="S10" s="188">
        <f t="shared" ref="S10:S33" si="6">Q10/F10*100</f>
        <v>13.114119922630559</v>
      </c>
      <c r="T10" s="187">
        <v>32</v>
      </c>
      <c r="U10" s="187">
        <v>50</v>
      </c>
      <c r="V10" s="188">
        <f t="shared" ref="V10:V17" si="7">T10/G10*100</f>
        <v>3.0888030888030888</v>
      </c>
      <c r="W10" s="188">
        <f t="shared" ref="W10:W17" si="8">U10/H10*100</f>
        <v>2.4260067928190199</v>
      </c>
      <c r="X10" s="187">
        <f t="shared" ref="X10:X17" si="9">L10+P10+T10</f>
        <v>546</v>
      </c>
      <c r="Y10" s="187">
        <f t="shared" ref="Y10:Y17" si="10">M10+Q10+U10</f>
        <v>622</v>
      </c>
      <c r="Z10" s="188">
        <f t="shared" ref="Z10:AA17" si="11">X10/I10*100</f>
        <v>4.4314584855125396</v>
      </c>
      <c r="AA10" s="188">
        <f t="shared" si="11"/>
        <v>4.7975318164288465</v>
      </c>
      <c r="AB10" s="187">
        <v>12</v>
      </c>
      <c r="AC10" s="187">
        <v>17</v>
      </c>
      <c r="AD10" s="188">
        <f t="shared" ref="AD10:AD33" si="12">AB10/L10*100</f>
        <v>5.4794520547945202</v>
      </c>
      <c r="AE10" s="188">
        <f t="shared" ref="AE10:AE33" si="13">AC10/M10*100</f>
        <v>7.296137339055794</v>
      </c>
      <c r="AF10" s="187">
        <v>1</v>
      </c>
      <c r="AG10" s="187"/>
      <c r="AH10" s="188">
        <f t="shared" ref="AH10:AH33" si="14">AF10/P10*100</f>
        <v>0.33898305084745761</v>
      </c>
      <c r="AI10" s="188">
        <f t="shared" ref="AI10:AI33" si="15">AG10/Q10*100</f>
        <v>0</v>
      </c>
      <c r="AJ10" s="187"/>
      <c r="AK10" s="187">
        <v>1</v>
      </c>
      <c r="AL10" s="188">
        <f>AJ10/T10*100</f>
        <v>0</v>
      </c>
      <c r="AM10" s="188">
        <f>AK10/U10*100</f>
        <v>2</v>
      </c>
      <c r="AN10" s="187">
        <f t="shared" ref="AN10:AN33" si="16">AB10+AF10+AJ10</f>
        <v>13</v>
      </c>
      <c r="AO10" s="187">
        <f t="shared" ref="AO10:AO33" si="17">AC10+AG10+AK10</f>
        <v>18</v>
      </c>
      <c r="AP10" s="188">
        <f t="shared" ref="AP10:AP33" si="18">AN10/X10*100</f>
        <v>2.3809523809523809</v>
      </c>
      <c r="AQ10" s="188">
        <f t="shared" ref="AQ10:AQ33" si="19">AO10/Y10*100</f>
        <v>2.8938906752411575</v>
      </c>
      <c r="AR10" s="49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</row>
    <row r="11" spans="1:245" s="189" customFormat="1" x14ac:dyDescent="0.2">
      <c r="A11" s="190" t="s">
        <v>48</v>
      </c>
      <c r="B11" s="186" t="s">
        <v>76</v>
      </c>
      <c r="C11" s="187">
        <v>5009</v>
      </c>
      <c r="D11" s="187">
        <v>5720</v>
      </c>
      <c r="E11" s="187">
        <v>1392</v>
      </c>
      <c r="F11" s="187">
        <v>1446</v>
      </c>
      <c r="G11" s="187">
        <v>1047</v>
      </c>
      <c r="H11" s="187">
        <v>1013</v>
      </c>
      <c r="I11" s="187">
        <f t="shared" si="0"/>
        <v>7448</v>
      </c>
      <c r="J11" s="187">
        <f t="shared" si="1"/>
        <v>8179</v>
      </c>
      <c r="K11" s="191">
        <f t="shared" si="2"/>
        <v>9.814715359828142</v>
      </c>
      <c r="L11" s="187">
        <v>131</v>
      </c>
      <c r="M11" s="187">
        <v>214</v>
      </c>
      <c r="N11" s="188">
        <f t="shared" si="3"/>
        <v>2.6152924735476142</v>
      </c>
      <c r="O11" s="188">
        <f t="shared" si="4"/>
        <v>3.7412587412587412</v>
      </c>
      <c r="P11" s="187">
        <v>157</v>
      </c>
      <c r="Q11" s="187">
        <v>165</v>
      </c>
      <c r="R11" s="188">
        <f t="shared" si="5"/>
        <v>11.278735632183908</v>
      </c>
      <c r="S11" s="188">
        <f t="shared" si="6"/>
        <v>11.410788381742739</v>
      </c>
      <c r="T11" s="187">
        <v>71</v>
      </c>
      <c r="U11" s="187">
        <v>88</v>
      </c>
      <c r="V11" s="188">
        <f t="shared" si="7"/>
        <v>6.7812798471824252</v>
      </c>
      <c r="W11" s="188">
        <f t="shared" si="8"/>
        <v>8.6870681145113515</v>
      </c>
      <c r="X11" s="187">
        <f t="shared" si="9"/>
        <v>359</v>
      </c>
      <c r="Y11" s="187">
        <f t="shared" si="10"/>
        <v>467</v>
      </c>
      <c r="Z11" s="188">
        <f t="shared" si="11"/>
        <v>4.8200859291084859</v>
      </c>
      <c r="AA11" s="188">
        <f t="shared" si="11"/>
        <v>5.7097444675388189</v>
      </c>
      <c r="AB11" s="187">
        <v>16</v>
      </c>
      <c r="AC11" s="187">
        <v>19</v>
      </c>
      <c r="AD11" s="188">
        <f t="shared" si="12"/>
        <v>12.213740458015266</v>
      </c>
      <c r="AE11" s="188">
        <f t="shared" si="13"/>
        <v>8.8785046728971952</v>
      </c>
      <c r="AF11" s="187">
        <v>2</v>
      </c>
      <c r="AG11" s="187"/>
      <c r="AH11" s="188">
        <f t="shared" si="14"/>
        <v>1.2738853503184715</v>
      </c>
      <c r="AI11" s="188">
        <f t="shared" si="15"/>
        <v>0</v>
      </c>
      <c r="AJ11" s="187"/>
      <c r="AK11" s="187">
        <v>0</v>
      </c>
      <c r="AL11" s="188">
        <f t="shared" ref="AL11:AL33" si="20">AJ11/T11*100</f>
        <v>0</v>
      </c>
      <c r="AM11" s="188">
        <f t="shared" ref="AM11:AM33" si="21">AK11/U11*100</f>
        <v>0</v>
      </c>
      <c r="AN11" s="187">
        <f t="shared" si="16"/>
        <v>18</v>
      </c>
      <c r="AO11" s="187">
        <f t="shared" si="17"/>
        <v>19</v>
      </c>
      <c r="AP11" s="188">
        <f t="shared" si="18"/>
        <v>5.0139275766016711</v>
      </c>
      <c r="AQ11" s="188">
        <f t="shared" si="19"/>
        <v>4.0685224839400433</v>
      </c>
      <c r="AR11" s="49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</row>
    <row r="12" spans="1:245" s="189" customFormat="1" x14ac:dyDescent="0.2">
      <c r="A12" s="190" t="s">
        <v>49</v>
      </c>
      <c r="B12" s="186" t="s">
        <v>77</v>
      </c>
      <c r="C12" s="187">
        <v>14435</v>
      </c>
      <c r="D12" s="187">
        <v>13512</v>
      </c>
      <c r="E12" s="187">
        <v>11814</v>
      </c>
      <c r="F12" s="187">
        <v>11552</v>
      </c>
      <c r="G12" s="187">
        <v>1556</v>
      </c>
      <c r="H12" s="187">
        <v>1964</v>
      </c>
      <c r="I12" s="187">
        <f t="shared" si="0"/>
        <v>27805</v>
      </c>
      <c r="J12" s="187">
        <f t="shared" si="1"/>
        <v>27028</v>
      </c>
      <c r="K12" s="191">
        <f t="shared" si="2"/>
        <v>-2.7944614278007549</v>
      </c>
      <c r="L12" s="187">
        <v>573</v>
      </c>
      <c r="M12" s="187">
        <v>534</v>
      </c>
      <c r="N12" s="188">
        <f t="shared" si="3"/>
        <v>3.9695185313474193</v>
      </c>
      <c r="O12" s="188">
        <f t="shared" si="4"/>
        <v>3.9520426287744228</v>
      </c>
      <c r="P12" s="187">
        <v>2865</v>
      </c>
      <c r="Q12" s="187">
        <v>2720</v>
      </c>
      <c r="R12" s="188">
        <f t="shared" si="5"/>
        <v>24.25088877602844</v>
      </c>
      <c r="S12" s="188">
        <f t="shared" si="6"/>
        <v>23.545706371191137</v>
      </c>
      <c r="T12" s="187">
        <v>66</v>
      </c>
      <c r="U12" s="187">
        <v>89</v>
      </c>
      <c r="V12" s="188">
        <f t="shared" si="7"/>
        <v>4.2416452442159382</v>
      </c>
      <c r="W12" s="188">
        <f t="shared" si="8"/>
        <v>4.5315682281059058</v>
      </c>
      <c r="X12" s="187">
        <f t="shared" si="9"/>
        <v>3504</v>
      </c>
      <c r="Y12" s="187">
        <f t="shared" si="10"/>
        <v>3343</v>
      </c>
      <c r="Z12" s="188">
        <f t="shared" si="11"/>
        <v>12.602049991008812</v>
      </c>
      <c r="AA12" s="188">
        <f t="shared" si="11"/>
        <v>12.368654728429776</v>
      </c>
      <c r="AB12" s="187">
        <v>29</v>
      </c>
      <c r="AC12" s="187">
        <v>28</v>
      </c>
      <c r="AD12" s="188">
        <f t="shared" si="12"/>
        <v>5.0610820244328103</v>
      </c>
      <c r="AE12" s="188">
        <f t="shared" si="13"/>
        <v>5.2434456928838955</v>
      </c>
      <c r="AF12" s="187">
        <v>75</v>
      </c>
      <c r="AG12" s="187">
        <v>76</v>
      </c>
      <c r="AH12" s="188">
        <f t="shared" si="14"/>
        <v>2.6178010471204187</v>
      </c>
      <c r="AI12" s="188">
        <f t="shared" si="15"/>
        <v>2.7941176470588238</v>
      </c>
      <c r="AJ12" s="187"/>
      <c r="AK12" s="187">
        <v>0</v>
      </c>
      <c r="AL12" s="188">
        <f t="shared" si="20"/>
        <v>0</v>
      </c>
      <c r="AM12" s="188">
        <f t="shared" si="21"/>
        <v>0</v>
      </c>
      <c r="AN12" s="187">
        <f t="shared" si="16"/>
        <v>104</v>
      </c>
      <c r="AO12" s="187">
        <f t="shared" si="17"/>
        <v>104</v>
      </c>
      <c r="AP12" s="188">
        <f t="shared" si="18"/>
        <v>2.968036529680365</v>
      </c>
      <c r="AQ12" s="188">
        <f t="shared" si="19"/>
        <v>3.1109781633263536</v>
      </c>
      <c r="AR12" s="49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</row>
    <row r="13" spans="1:245" s="189" customFormat="1" x14ac:dyDescent="0.2">
      <c r="A13" s="190" t="s">
        <v>50</v>
      </c>
      <c r="B13" s="186" t="s">
        <v>78</v>
      </c>
      <c r="C13" s="187">
        <v>12660</v>
      </c>
      <c r="D13" s="187">
        <v>13401</v>
      </c>
      <c r="E13" s="187">
        <v>3985</v>
      </c>
      <c r="F13" s="187">
        <v>4097</v>
      </c>
      <c r="G13" s="187">
        <v>638</v>
      </c>
      <c r="H13" s="187">
        <v>879</v>
      </c>
      <c r="I13" s="187">
        <f t="shared" si="0"/>
        <v>17283</v>
      </c>
      <c r="J13" s="187">
        <f t="shared" si="1"/>
        <v>18377</v>
      </c>
      <c r="K13" s="191">
        <f t="shared" si="2"/>
        <v>6.3299195741480077</v>
      </c>
      <c r="L13" s="187">
        <v>325</v>
      </c>
      <c r="M13" s="187">
        <v>359</v>
      </c>
      <c r="N13" s="188">
        <f t="shared" si="3"/>
        <v>2.5671406003159558</v>
      </c>
      <c r="O13" s="188">
        <f t="shared" si="4"/>
        <v>2.6789045593612415</v>
      </c>
      <c r="P13" s="187">
        <v>568</v>
      </c>
      <c r="Q13" s="187">
        <v>543</v>
      </c>
      <c r="R13" s="188">
        <f t="shared" si="5"/>
        <v>14.2534504391468</v>
      </c>
      <c r="S13" s="188">
        <f t="shared" si="6"/>
        <v>13.253600195264829</v>
      </c>
      <c r="T13" s="187">
        <v>32</v>
      </c>
      <c r="U13" s="187">
        <v>42</v>
      </c>
      <c r="V13" s="188">
        <f t="shared" si="7"/>
        <v>5.0156739811912221</v>
      </c>
      <c r="W13" s="188">
        <f t="shared" si="8"/>
        <v>4.7781569965870307</v>
      </c>
      <c r="X13" s="187">
        <f t="shared" si="9"/>
        <v>925</v>
      </c>
      <c r="Y13" s="187">
        <f t="shared" si="10"/>
        <v>944</v>
      </c>
      <c r="Z13" s="188">
        <f t="shared" si="11"/>
        <v>5.352080078690042</v>
      </c>
      <c r="AA13" s="188">
        <f t="shared" si="11"/>
        <v>5.136855852424226</v>
      </c>
      <c r="AB13" s="187">
        <v>80</v>
      </c>
      <c r="AC13" s="187">
        <v>90</v>
      </c>
      <c r="AD13" s="188">
        <f t="shared" si="12"/>
        <v>24.615384615384617</v>
      </c>
      <c r="AE13" s="188">
        <f t="shared" si="13"/>
        <v>25.069637883008355</v>
      </c>
      <c r="AF13" s="187">
        <v>3</v>
      </c>
      <c r="AG13" s="187">
        <v>1</v>
      </c>
      <c r="AH13" s="188">
        <f t="shared" si="14"/>
        <v>0.528169014084507</v>
      </c>
      <c r="AI13" s="188">
        <f t="shared" si="15"/>
        <v>0.18416206261510129</v>
      </c>
      <c r="AJ13" s="187"/>
      <c r="AK13" s="187">
        <v>0</v>
      </c>
      <c r="AL13" s="188">
        <f t="shared" si="20"/>
        <v>0</v>
      </c>
      <c r="AM13" s="188">
        <f t="shared" si="21"/>
        <v>0</v>
      </c>
      <c r="AN13" s="187">
        <f t="shared" si="16"/>
        <v>83</v>
      </c>
      <c r="AO13" s="187">
        <f t="shared" si="17"/>
        <v>91</v>
      </c>
      <c r="AP13" s="188">
        <f t="shared" si="18"/>
        <v>8.9729729729729737</v>
      </c>
      <c r="AQ13" s="188">
        <f t="shared" si="19"/>
        <v>9.6398305084745761</v>
      </c>
      <c r="AR13" s="49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</row>
    <row r="14" spans="1:245" s="189" customFormat="1" x14ac:dyDescent="0.2">
      <c r="A14" s="190" t="s">
        <v>51</v>
      </c>
      <c r="B14" s="186" t="s">
        <v>79</v>
      </c>
      <c r="C14" s="187">
        <v>6753</v>
      </c>
      <c r="D14" s="187">
        <v>6946</v>
      </c>
      <c r="E14" s="187">
        <v>2897</v>
      </c>
      <c r="F14" s="187">
        <v>2703</v>
      </c>
      <c r="G14" s="187">
        <v>557</v>
      </c>
      <c r="H14" s="187">
        <v>843</v>
      </c>
      <c r="I14" s="187">
        <f t="shared" si="0"/>
        <v>10207</v>
      </c>
      <c r="J14" s="187">
        <f t="shared" si="1"/>
        <v>10492</v>
      </c>
      <c r="K14" s="191">
        <f t="shared" si="2"/>
        <v>2.7922014303909179</v>
      </c>
      <c r="L14" s="187">
        <v>143</v>
      </c>
      <c r="M14" s="187">
        <v>195</v>
      </c>
      <c r="N14" s="188">
        <f t="shared" si="3"/>
        <v>2.1175773730193987</v>
      </c>
      <c r="O14" s="188">
        <f t="shared" si="4"/>
        <v>2.8073711488626545</v>
      </c>
      <c r="P14" s="187">
        <v>354</v>
      </c>
      <c r="Q14" s="187">
        <v>479</v>
      </c>
      <c r="R14" s="188">
        <f t="shared" si="5"/>
        <v>12.219537452537107</v>
      </c>
      <c r="S14" s="188">
        <f t="shared" si="6"/>
        <v>17.721050684424714</v>
      </c>
      <c r="T14" s="187">
        <v>55</v>
      </c>
      <c r="U14" s="187">
        <v>74</v>
      </c>
      <c r="V14" s="188">
        <f t="shared" si="7"/>
        <v>9.8743267504488337</v>
      </c>
      <c r="W14" s="188">
        <f t="shared" si="8"/>
        <v>8.7781731909845782</v>
      </c>
      <c r="X14" s="187">
        <f t="shared" si="9"/>
        <v>552</v>
      </c>
      <c r="Y14" s="187">
        <f t="shared" si="10"/>
        <v>748</v>
      </c>
      <c r="Z14" s="188">
        <f t="shared" si="11"/>
        <v>5.4080532967571271</v>
      </c>
      <c r="AA14" s="188">
        <f t="shared" si="11"/>
        <v>7.1292413267251238</v>
      </c>
      <c r="AB14" s="187">
        <v>13</v>
      </c>
      <c r="AC14" s="187">
        <v>16</v>
      </c>
      <c r="AD14" s="188">
        <f t="shared" si="12"/>
        <v>9.0909090909090917</v>
      </c>
      <c r="AE14" s="188">
        <f t="shared" si="13"/>
        <v>8.2051282051282044</v>
      </c>
      <c r="AF14" s="187">
        <v>14</v>
      </c>
      <c r="AG14" s="187">
        <v>13</v>
      </c>
      <c r="AH14" s="188">
        <f t="shared" si="14"/>
        <v>3.9548022598870061</v>
      </c>
      <c r="AI14" s="188">
        <f t="shared" si="15"/>
        <v>2.7139874739039667</v>
      </c>
      <c r="AJ14" s="187"/>
      <c r="AK14" s="187">
        <v>1</v>
      </c>
      <c r="AL14" s="188">
        <f t="shared" si="20"/>
        <v>0</v>
      </c>
      <c r="AM14" s="188">
        <f t="shared" si="21"/>
        <v>1.3513513513513513</v>
      </c>
      <c r="AN14" s="187">
        <f t="shared" si="16"/>
        <v>27</v>
      </c>
      <c r="AO14" s="187">
        <f t="shared" si="17"/>
        <v>30</v>
      </c>
      <c r="AP14" s="188">
        <f t="shared" si="18"/>
        <v>4.8913043478260869</v>
      </c>
      <c r="AQ14" s="188">
        <f t="shared" si="19"/>
        <v>4.0106951871657754</v>
      </c>
      <c r="AR14" s="49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</row>
    <row r="15" spans="1:245" s="189" customFormat="1" x14ac:dyDescent="0.2">
      <c r="A15" s="190" t="s">
        <v>52</v>
      </c>
      <c r="B15" s="186" t="s">
        <v>80</v>
      </c>
      <c r="C15" s="187">
        <v>6038</v>
      </c>
      <c r="D15" s="187">
        <v>7672</v>
      </c>
      <c r="E15" s="187">
        <v>2536</v>
      </c>
      <c r="F15" s="187">
        <v>2462</v>
      </c>
      <c r="G15" s="187">
        <v>815</v>
      </c>
      <c r="H15" s="187">
        <v>1080</v>
      </c>
      <c r="I15" s="187">
        <f t="shared" si="0"/>
        <v>9389</v>
      </c>
      <c r="J15" s="187">
        <f t="shared" si="1"/>
        <v>11214</v>
      </c>
      <c r="K15" s="191">
        <f t="shared" si="2"/>
        <v>19.437639791245061</v>
      </c>
      <c r="L15" s="187">
        <v>590</v>
      </c>
      <c r="M15" s="187">
        <v>743</v>
      </c>
      <c r="N15" s="188">
        <f t="shared" si="3"/>
        <v>9.7714474991719111</v>
      </c>
      <c r="O15" s="188">
        <f t="shared" si="4"/>
        <v>9.6845672575599586</v>
      </c>
      <c r="P15" s="187">
        <v>787</v>
      </c>
      <c r="Q15" s="187">
        <v>1006</v>
      </c>
      <c r="R15" s="188">
        <f t="shared" si="5"/>
        <v>31.03312302839117</v>
      </c>
      <c r="S15" s="188">
        <f t="shared" si="6"/>
        <v>40.861088545897644</v>
      </c>
      <c r="T15" s="187">
        <v>218</v>
      </c>
      <c r="U15" s="187">
        <v>541</v>
      </c>
      <c r="V15" s="188">
        <f t="shared" si="7"/>
        <v>26.748466257668714</v>
      </c>
      <c r="W15" s="188">
        <f t="shared" si="8"/>
        <v>50.092592592592588</v>
      </c>
      <c r="X15" s="187">
        <f t="shared" si="9"/>
        <v>1595</v>
      </c>
      <c r="Y15" s="187">
        <f t="shared" si="10"/>
        <v>2290</v>
      </c>
      <c r="Z15" s="188">
        <f t="shared" si="11"/>
        <v>16.987964639471723</v>
      </c>
      <c r="AA15" s="188">
        <f t="shared" si="11"/>
        <v>20.420902443374352</v>
      </c>
      <c r="AB15" s="187">
        <v>242</v>
      </c>
      <c r="AC15" s="187">
        <v>328</v>
      </c>
      <c r="AD15" s="188">
        <f t="shared" si="12"/>
        <v>41.016949152542367</v>
      </c>
      <c r="AE15" s="188">
        <f t="shared" si="13"/>
        <v>44.145356662180355</v>
      </c>
      <c r="AF15" s="187">
        <v>136</v>
      </c>
      <c r="AG15" s="187">
        <v>210</v>
      </c>
      <c r="AH15" s="188">
        <f t="shared" si="14"/>
        <v>17.280813214739517</v>
      </c>
      <c r="AI15" s="188">
        <f t="shared" si="15"/>
        <v>20.874751491053679</v>
      </c>
      <c r="AJ15" s="187">
        <v>29</v>
      </c>
      <c r="AK15" s="187">
        <v>71</v>
      </c>
      <c r="AL15" s="188">
        <f t="shared" si="20"/>
        <v>13.302752293577983</v>
      </c>
      <c r="AM15" s="188">
        <f t="shared" si="21"/>
        <v>13.123844731977819</v>
      </c>
      <c r="AN15" s="187">
        <f t="shared" si="16"/>
        <v>407</v>
      </c>
      <c r="AO15" s="187">
        <f t="shared" si="17"/>
        <v>609</v>
      </c>
      <c r="AP15" s="188">
        <f t="shared" si="18"/>
        <v>25.517241379310345</v>
      </c>
      <c r="AQ15" s="188">
        <f t="shared" si="19"/>
        <v>26.593886462882093</v>
      </c>
      <c r="AR15" s="49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</row>
    <row r="16" spans="1:245" s="189" customFormat="1" x14ac:dyDescent="0.2">
      <c r="A16" s="190" t="s">
        <v>53</v>
      </c>
      <c r="B16" s="186" t="s">
        <v>81</v>
      </c>
      <c r="C16" s="187">
        <v>12799</v>
      </c>
      <c r="D16" s="187">
        <v>10986</v>
      </c>
      <c r="E16" s="187">
        <v>4450</v>
      </c>
      <c r="F16" s="187">
        <v>4389</v>
      </c>
      <c r="G16" s="187">
        <v>720</v>
      </c>
      <c r="H16" s="187">
        <v>977</v>
      </c>
      <c r="I16" s="187">
        <f t="shared" si="0"/>
        <v>17969</v>
      </c>
      <c r="J16" s="187">
        <f t="shared" si="1"/>
        <v>16352</v>
      </c>
      <c r="K16" s="191">
        <f t="shared" si="2"/>
        <v>-8.9988313206077208</v>
      </c>
      <c r="L16" s="187">
        <v>597</v>
      </c>
      <c r="M16" s="187">
        <v>551</v>
      </c>
      <c r="N16" s="188">
        <f t="shared" si="3"/>
        <v>4.6644269083522154</v>
      </c>
      <c r="O16" s="188">
        <f t="shared" si="4"/>
        <v>5.015474239941744</v>
      </c>
      <c r="P16" s="187">
        <v>677</v>
      </c>
      <c r="Q16" s="187">
        <v>713</v>
      </c>
      <c r="R16" s="188">
        <f t="shared" si="5"/>
        <v>15.213483146067416</v>
      </c>
      <c r="S16" s="188">
        <f t="shared" si="6"/>
        <v>16.245158350421509</v>
      </c>
      <c r="T16" s="187">
        <v>41</v>
      </c>
      <c r="U16" s="187">
        <v>65</v>
      </c>
      <c r="V16" s="188">
        <f t="shared" si="7"/>
        <v>5.6944444444444446</v>
      </c>
      <c r="W16" s="188">
        <f t="shared" si="8"/>
        <v>6.6530194472876154</v>
      </c>
      <c r="X16" s="187">
        <f t="shared" si="9"/>
        <v>1315</v>
      </c>
      <c r="Y16" s="187">
        <f t="shared" si="10"/>
        <v>1329</v>
      </c>
      <c r="Z16" s="188">
        <f t="shared" si="11"/>
        <v>7.3181590517001505</v>
      </c>
      <c r="AA16" s="188">
        <f t="shared" si="11"/>
        <v>8.1274461839530332</v>
      </c>
      <c r="AB16" s="187">
        <v>124</v>
      </c>
      <c r="AC16" s="187">
        <v>126</v>
      </c>
      <c r="AD16" s="188">
        <f t="shared" si="12"/>
        <v>20.770519262981573</v>
      </c>
      <c r="AE16" s="188">
        <f t="shared" si="13"/>
        <v>22.867513611615244</v>
      </c>
      <c r="AF16" s="187">
        <v>6</v>
      </c>
      <c r="AG16" s="187">
        <v>3</v>
      </c>
      <c r="AH16" s="188">
        <f t="shared" si="14"/>
        <v>0.88626292466765144</v>
      </c>
      <c r="AI16" s="188">
        <f t="shared" si="15"/>
        <v>0.42075736325385693</v>
      </c>
      <c r="AJ16" s="187"/>
      <c r="AK16" s="187">
        <v>0</v>
      </c>
      <c r="AL16" s="188">
        <f t="shared" si="20"/>
        <v>0</v>
      </c>
      <c r="AM16" s="188">
        <f t="shared" si="21"/>
        <v>0</v>
      </c>
      <c r="AN16" s="187">
        <f t="shared" si="16"/>
        <v>130</v>
      </c>
      <c r="AO16" s="187">
        <f t="shared" si="17"/>
        <v>129</v>
      </c>
      <c r="AP16" s="188">
        <f t="shared" si="18"/>
        <v>9.8859315589353614</v>
      </c>
      <c r="AQ16" s="188">
        <f t="shared" si="19"/>
        <v>9.7065462753950342</v>
      </c>
      <c r="AR16" s="49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</row>
    <row r="17" spans="1:245" s="189" customFormat="1" x14ac:dyDescent="0.2">
      <c r="A17" s="190" t="s">
        <v>54</v>
      </c>
      <c r="B17" s="186" t="s">
        <v>82</v>
      </c>
      <c r="C17" s="187">
        <v>4694</v>
      </c>
      <c r="D17" s="187">
        <v>4360</v>
      </c>
      <c r="E17" s="187">
        <v>1806</v>
      </c>
      <c r="F17" s="187">
        <v>1636</v>
      </c>
      <c r="G17" s="187">
        <v>538</v>
      </c>
      <c r="H17" s="187">
        <v>676</v>
      </c>
      <c r="I17" s="187">
        <f t="shared" si="0"/>
        <v>7038</v>
      </c>
      <c r="J17" s="187">
        <f t="shared" si="1"/>
        <v>6672</v>
      </c>
      <c r="K17" s="191">
        <f t="shared" si="2"/>
        <v>-5.2003410059676014</v>
      </c>
      <c r="L17" s="187">
        <v>80</v>
      </c>
      <c r="M17" s="187">
        <v>81</v>
      </c>
      <c r="N17" s="188">
        <f t="shared" si="3"/>
        <v>1.7043033659991478</v>
      </c>
      <c r="O17" s="188">
        <f t="shared" si="4"/>
        <v>1.8577981651376148</v>
      </c>
      <c r="P17" s="187">
        <v>231</v>
      </c>
      <c r="Q17" s="187">
        <v>267</v>
      </c>
      <c r="R17" s="188">
        <f t="shared" si="5"/>
        <v>12.790697674418606</v>
      </c>
      <c r="S17" s="188">
        <f t="shared" si="6"/>
        <v>16.320293398533007</v>
      </c>
      <c r="T17" s="187">
        <v>31</v>
      </c>
      <c r="U17" s="187">
        <v>55</v>
      </c>
      <c r="V17" s="188">
        <f t="shared" si="7"/>
        <v>5.7620817843866172</v>
      </c>
      <c r="W17" s="188">
        <f t="shared" si="8"/>
        <v>8.1360946745562135</v>
      </c>
      <c r="X17" s="187">
        <f t="shared" si="9"/>
        <v>342</v>
      </c>
      <c r="Y17" s="187">
        <f t="shared" si="10"/>
        <v>403</v>
      </c>
      <c r="Z17" s="188">
        <f t="shared" si="11"/>
        <v>4.859335038363171</v>
      </c>
      <c r="AA17" s="188">
        <f t="shared" si="11"/>
        <v>6.040167865707434</v>
      </c>
      <c r="AB17" s="187"/>
      <c r="AC17" s="187"/>
      <c r="AD17" s="188">
        <f t="shared" si="12"/>
        <v>0</v>
      </c>
      <c r="AE17" s="188">
        <f t="shared" si="13"/>
        <v>0</v>
      </c>
      <c r="AF17" s="187">
        <v>6</v>
      </c>
      <c r="AG17" s="187">
        <v>1</v>
      </c>
      <c r="AH17" s="188">
        <f t="shared" si="14"/>
        <v>2.5974025974025974</v>
      </c>
      <c r="AI17" s="188">
        <f t="shared" si="15"/>
        <v>0.37453183520599254</v>
      </c>
      <c r="AJ17" s="187"/>
      <c r="AK17" s="187">
        <v>0</v>
      </c>
      <c r="AL17" s="188">
        <f t="shared" si="20"/>
        <v>0</v>
      </c>
      <c r="AM17" s="188">
        <f t="shared" si="21"/>
        <v>0</v>
      </c>
      <c r="AN17" s="187">
        <f t="shared" si="16"/>
        <v>6</v>
      </c>
      <c r="AO17" s="187">
        <f t="shared" si="17"/>
        <v>1</v>
      </c>
      <c r="AP17" s="188">
        <f t="shared" si="18"/>
        <v>1.7543859649122806</v>
      </c>
      <c r="AQ17" s="188">
        <f t="shared" si="19"/>
        <v>0.24813895781637718</v>
      </c>
      <c r="AR17" s="49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</row>
    <row r="18" spans="1:245" s="189" customFormat="1" x14ac:dyDescent="0.2">
      <c r="A18" s="190" t="s">
        <v>55</v>
      </c>
      <c r="B18" s="186" t="s">
        <v>83</v>
      </c>
      <c r="C18" s="187">
        <v>57462</v>
      </c>
      <c r="D18" s="187">
        <v>57494</v>
      </c>
      <c r="E18" s="187">
        <v>21465</v>
      </c>
      <c r="F18" s="187">
        <v>20145</v>
      </c>
      <c r="G18" s="187">
        <v>4963</v>
      </c>
      <c r="H18" s="187">
        <v>5341</v>
      </c>
      <c r="I18" s="187">
        <f t="shared" si="0"/>
        <v>83890</v>
      </c>
      <c r="J18" s="187">
        <f t="shared" si="1"/>
        <v>82980</v>
      </c>
      <c r="K18" s="191">
        <f t="shared" si="2"/>
        <v>-1.0847538443199483</v>
      </c>
      <c r="L18" s="187">
        <v>1746</v>
      </c>
      <c r="M18" s="187">
        <v>2552</v>
      </c>
      <c r="N18" s="188">
        <f t="shared" si="3"/>
        <v>3.0385298110055343</v>
      </c>
      <c r="O18" s="188">
        <f t="shared" si="4"/>
        <v>4.438724040769471</v>
      </c>
      <c r="P18" s="187">
        <v>3324</v>
      </c>
      <c r="Q18" s="187">
        <v>3974</v>
      </c>
      <c r="R18" s="188">
        <f t="shared" si="5"/>
        <v>15.485674353598883</v>
      </c>
      <c r="S18" s="188">
        <f t="shared" si="6"/>
        <v>19.726979399354679</v>
      </c>
      <c r="T18" s="187">
        <v>610</v>
      </c>
      <c r="U18" s="187">
        <v>741</v>
      </c>
      <c r="V18" s="188">
        <f t="shared" ref="V18:V35" si="22">T18/G18*100</f>
        <v>12.29095305258916</v>
      </c>
      <c r="W18" s="188">
        <f t="shared" ref="W18:W33" si="23">U18/H18*100</f>
        <v>13.873806403295264</v>
      </c>
      <c r="X18" s="187">
        <f t="shared" ref="X18:X33" si="24">L18+P18+T18</f>
        <v>5680</v>
      </c>
      <c r="Y18" s="187">
        <f t="shared" ref="Y18:Y33" si="25">M18+Q18+U18</f>
        <v>7267</v>
      </c>
      <c r="Z18" s="188">
        <f t="shared" ref="Z18:Z35" si="26">X18/I18*100</f>
        <v>6.7707712480629398</v>
      </c>
      <c r="AA18" s="188">
        <f t="shared" ref="AA18:AA33" si="27">Y18/J18*100</f>
        <v>8.7575319354061225</v>
      </c>
      <c r="AB18" s="187">
        <v>281</v>
      </c>
      <c r="AC18" s="187">
        <v>414</v>
      </c>
      <c r="AD18" s="188">
        <f t="shared" si="12"/>
        <v>16.093928980526918</v>
      </c>
      <c r="AE18" s="188">
        <f t="shared" si="13"/>
        <v>16.222570532915363</v>
      </c>
      <c r="AF18" s="187">
        <v>37</v>
      </c>
      <c r="AG18" s="187">
        <v>117</v>
      </c>
      <c r="AH18" s="188">
        <f t="shared" si="14"/>
        <v>1.1131167268351383</v>
      </c>
      <c r="AI18" s="188">
        <f t="shared" si="15"/>
        <v>2.9441368897835933</v>
      </c>
      <c r="AJ18" s="187">
        <v>9</v>
      </c>
      <c r="AK18" s="187">
        <v>30</v>
      </c>
      <c r="AL18" s="188">
        <f t="shared" si="20"/>
        <v>1.4754098360655739</v>
      </c>
      <c r="AM18" s="188">
        <f t="shared" si="21"/>
        <v>4.048582995951417</v>
      </c>
      <c r="AN18" s="187">
        <f t="shared" si="16"/>
        <v>327</v>
      </c>
      <c r="AO18" s="187">
        <f t="shared" si="17"/>
        <v>561</v>
      </c>
      <c r="AP18" s="188">
        <f t="shared" si="18"/>
        <v>5.757042253521127</v>
      </c>
      <c r="AQ18" s="188">
        <f t="shared" si="19"/>
        <v>7.7198293656254302</v>
      </c>
      <c r="AR18" s="49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</row>
    <row r="19" spans="1:245" s="189" customFormat="1" x14ac:dyDescent="0.2">
      <c r="A19" s="190" t="s">
        <v>56</v>
      </c>
      <c r="B19" s="186" t="s">
        <v>84</v>
      </c>
      <c r="C19" s="187">
        <v>5487</v>
      </c>
      <c r="D19" s="187">
        <v>4178</v>
      </c>
      <c r="E19" s="187">
        <v>2060</v>
      </c>
      <c r="F19" s="187">
        <v>1924</v>
      </c>
      <c r="G19" s="187">
        <v>501</v>
      </c>
      <c r="H19" s="187">
        <v>438</v>
      </c>
      <c r="I19" s="187">
        <f t="shared" si="0"/>
        <v>8048</v>
      </c>
      <c r="J19" s="187">
        <f t="shared" si="1"/>
        <v>6540</v>
      </c>
      <c r="K19" s="191">
        <f t="shared" si="2"/>
        <v>-18.737574552683895</v>
      </c>
      <c r="L19" s="187">
        <v>183</v>
      </c>
      <c r="M19" s="187">
        <v>186</v>
      </c>
      <c r="N19" s="188">
        <f t="shared" si="3"/>
        <v>3.3351558228540181</v>
      </c>
      <c r="O19" s="188">
        <f t="shared" si="4"/>
        <v>4.4518908568693156</v>
      </c>
      <c r="P19" s="187">
        <v>353</v>
      </c>
      <c r="Q19" s="187">
        <v>443</v>
      </c>
      <c r="R19" s="188">
        <f t="shared" si="5"/>
        <v>17.135922330097088</v>
      </c>
      <c r="S19" s="188">
        <f t="shared" si="6"/>
        <v>23.024948024948024</v>
      </c>
      <c r="T19" s="187">
        <v>41</v>
      </c>
      <c r="U19" s="187">
        <v>42</v>
      </c>
      <c r="V19" s="188">
        <f t="shared" si="22"/>
        <v>8.1836327345309385</v>
      </c>
      <c r="W19" s="188">
        <f t="shared" si="23"/>
        <v>9.5890410958904102</v>
      </c>
      <c r="X19" s="187">
        <f t="shared" si="24"/>
        <v>577</v>
      </c>
      <c r="Y19" s="187">
        <f t="shared" si="25"/>
        <v>671</v>
      </c>
      <c r="Z19" s="188">
        <f t="shared" si="26"/>
        <v>7.1694831013916511</v>
      </c>
      <c r="AA19" s="188">
        <f t="shared" si="27"/>
        <v>10.259938837920489</v>
      </c>
      <c r="AB19" s="187">
        <v>17</v>
      </c>
      <c r="AC19" s="187">
        <v>27</v>
      </c>
      <c r="AD19" s="188">
        <f t="shared" si="12"/>
        <v>9.2896174863387984</v>
      </c>
      <c r="AE19" s="188">
        <f t="shared" si="13"/>
        <v>14.516129032258066</v>
      </c>
      <c r="AF19" s="187">
        <v>31</v>
      </c>
      <c r="AG19" s="187">
        <v>37</v>
      </c>
      <c r="AH19" s="188">
        <f t="shared" si="14"/>
        <v>8.7818696883852692</v>
      </c>
      <c r="AI19" s="188">
        <f t="shared" si="15"/>
        <v>8.3521444695259603</v>
      </c>
      <c r="AJ19" s="187"/>
      <c r="AK19" s="187">
        <v>0</v>
      </c>
      <c r="AL19" s="188">
        <f t="shared" si="20"/>
        <v>0</v>
      </c>
      <c r="AM19" s="188">
        <f t="shared" si="21"/>
        <v>0</v>
      </c>
      <c r="AN19" s="187">
        <f t="shared" si="16"/>
        <v>48</v>
      </c>
      <c r="AO19" s="187">
        <f t="shared" si="17"/>
        <v>64</v>
      </c>
      <c r="AP19" s="188">
        <f t="shared" si="18"/>
        <v>8.3188908145580598</v>
      </c>
      <c r="AQ19" s="188">
        <f t="shared" si="19"/>
        <v>9.5380029806259312</v>
      </c>
      <c r="AR19" s="49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</row>
    <row r="20" spans="1:245" s="189" customFormat="1" x14ac:dyDescent="0.2">
      <c r="A20" s="190" t="s">
        <v>57</v>
      </c>
      <c r="B20" s="186" t="s">
        <v>85</v>
      </c>
      <c r="C20" s="187">
        <v>3301</v>
      </c>
      <c r="D20" s="187">
        <v>3411</v>
      </c>
      <c r="E20" s="187">
        <v>1415</v>
      </c>
      <c r="F20" s="187">
        <v>1238</v>
      </c>
      <c r="G20" s="187">
        <v>244</v>
      </c>
      <c r="H20" s="187">
        <v>302</v>
      </c>
      <c r="I20" s="187">
        <f t="shared" si="0"/>
        <v>4960</v>
      </c>
      <c r="J20" s="187">
        <f t="shared" si="1"/>
        <v>4951</v>
      </c>
      <c r="K20" s="191">
        <f t="shared" si="2"/>
        <v>-0.18145161290323131</v>
      </c>
      <c r="L20" s="187">
        <v>108</v>
      </c>
      <c r="M20" s="187">
        <v>89</v>
      </c>
      <c r="N20" s="188">
        <f t="shared" si="3"/>
        <v>3.2717358376249623</v>
      </c>
      <c r="O20" s="188">
        <f t="shared" si="4"/>
        <v>2.609205511580182</v>
      </c>
      <c r="P20" s="187">
        <v>255</v>
      </c>
      <c r="Q20" s="187">
        <v>202</v>
      </c>
      <c r="R20" s="188">
        <f t="shared" si="5"/>
        <v>18.021201413427562</v>
      </c>
      <c r="S20" s="188">
        <f t="shared" si="6"/>
        <v>16.316639741518578</v>
      </c>
      <c r="T20" s="187">
        <v>19</v>
      </c>
      <c r="U20" s="187">
        <v>17</v>
      </c>
      <c r="V20" s="188">
        <f t="shared" si="22"/>
        <v>7.7868852459016393</v>
      </c>
      <c r="W20" s="188">
        <f t="shared" si="23"/>
        <v>5.629139072847682</v>
      </c>
      <c r="X20" s="187">
        <f t="shared" si="24"/>
        <v>382</v>
      </c>
      <c r="Y20" s="187">
        <f t="shared" si="25"/>
        <v>308</v>
      </c>
      <c r="Z20" s="188">
        <f t="shared" si="26"/>
        <v>7.7016129032258061</v>
      </c>
      <c r="AA20" s="188">
        <f t="shared" si="27"/>
        <v>6.2209654615229244</v>
      </c>
      <c r="AB20" s="187">
        <v>11</v>
      </c>
      <c r="AC20" s="187">
        <v>10</v>
      </c>
      <c r="AD20" s="188">
        <f t="shared" si="12"/>
        <v>10.185185185185185</v>
      </c>
      <c r="AE20" s="188">
        <f t="shared" si="13"/>
        <v>11.235955056179774</v>
      </c>
      <c r="AF20" s="187">
        <v>3</v>
      </c>
      <c r="AG20" s="187">
        <v>2</v>
      </c>
      <c r="AH20" s="188">
        <f t="shared" si="14"/>
        <v>1.1764705882352942</v>
      </c>
      <c r="AI20" s="188">
        <f t="shared" si="15"/>
        <v>0.99009900990099009</v>
      </c>
      <c r="AJ20" s="187"/>
      <c r="AK20" s="187">
        <v>0</v>
      </c>
      <c r="AL20" s="188">
        <f t="shared" si="20"/>
        <v>0</v>
      </c>
      <c r="AM20" s="188">
        <f t="shared" si="21"/>
        <v>0</v>
      </c>
      <c r="AN20" s="187">
        <f t="shared" si="16"/>
        <v>14</v>
      </c>
      <c r="AO20" s="187">
        <f t="shared" si="17"/>
        <v>12</v>
      </c>
      <c r="AP20" s="188">
        <f t="shared" si="18"/>
        <v>3.664921465968586</v>
      </c>
      <c r="AQ20" s="188">
        <f t="shared" si="19"/>
        <v>3.8961038961038961</v>
      </c>
      <c r="AR20" s="49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</row>
    <row r="21" spans="1:245" s="189" customFormat="1" x14ac:dyDescent="0.2">
      <c r="A21" s="190" t="s">
        <v>58</v>
      </c>
      <c r="B21" s="186" t="s">
        <v>86</v>
      </c>
      <c r="C21" s="187">
        <v>10356</v>
      </c>
      <c r="D21" s="187">
        <v>11587</v>
      </c>
      <c r="E21" s="187">
        <v>6198</v>
      </c>
      <c r="F21" s="187">
        <v>5871</v>
      </c>
      <c r="G21" s="187">
        <v>1561</v>
      </c>
      <c r="H21" s="187">
        <v>2085</v>
      </c>
      <c r="I21" s="187">
        <f t="shared" si="0"/>
        <v>18115</v>
      </c>
      <c r="J21" s="187">
        <f t="shared" si="1"/>
        <v>19543</v>
      </c>
      <c r="K21" s="191">
        <f t="shared" si="2"/>
        <v>7.8829699144355629</v>
      </c>
      <c r="L21" s="187">
        <v>608</v>
      </c>
      <c r="M21" s="187">
        <v>866</v>
      </c>
      <c r="N21" s="188">
        <f t="shared" si="3"/>
        <v>5.8709926612591739</v>
      </c>
      <c r="O21" s="188">
        <f t="shared" si="4"/>
        <v>7.4738931561232418</v>
      </c>
      <c r="P21" s="187">
        <v>1957</v>
      </c>
      <c r="Q21" s="187">
        <v>2309</v>
      </c>
      <c r="R21" s="188">
        <f t="shared" si="5"/>
        <v>31.574701516618266</v>
      </c>
      <c r="S21" s="188">
        <f t="shared" si="6"/>
        <v>39.328904786237437</v>
      </c>
      <c r="T21" s="187">
        <v>157</v>
      </c>
      <c r="U21" s="187">
        <v>462</v>
      </c>
      <c r="V21" s="188">
        <f t="shared" si="22"/>
        <v>10.057655349135169</v>
      </c>
      <c r="W21" s="188">
        <f t="shared" si="23"/>
        <v>22.158273381294961</v>
      </c>
      <c r="X21" s="187">
        <f t="shared" si="24"/>
        <v>2722</v>
      </c>
      <c r="Y21" s="187">
        <f t="shared" si="25"/>
        <v>3637</v>
      </c>
      <c r="Z21" s="188">
        <f t="shared" si="26"/>
        <v>15.026221363510903</v>
      </c>
      <c r="AA21" s="188">
        <f t="shared" si="27"/>
        <v>18.610244077163181</v>
      </c>
      <c r="AB21" s="187">
        <v>102</v>
      </c>
      <c r="AC21" s="187">
        <v>195</v>
      </c>
      <c r="AD21" s="188">
        <f t="shared" si="12"/>
        <v>16.776315789473685</v>
      </c>
      <c r="AE21" s="188">
        <f t="shared" si="13"/>
        <v>22.517321016166282</v>
      </c>
      <c r="AF21" s="187">
        <v>249</v>
      </c>
      <c r="AG21" s="187">
        <v>370</v>
      </c>
      <c r="AH21" s="188">
        <f t="shared" si="14"/>
        <v>12.723556463975472</v>
      </c>
      <c r="AI21" s="188">
        <f t="shared" si="15"/>
        <v>16.024252923343436</v>
      </c>
      <c r="AJ21" s="187">
        <v>8</v>
      </c>
      <c r="AK21" s="187">
        <v>19</v>
      </c>
      <c r="AL21" s="188">
        <f t="shared" si="20"/>
        <v>5.095541401273886</v>
      </c>
      <c r="AM21" s="188">
        <f t="shared" si="21"/>
        <v>4.112554112554113</v>
      </c>
      <c r="AN21" s="187">
        <f t="shared" si="16"/>
        <v>359</v>
      </c>
      <c r="AO21" s="187">
        <f t="shared" si="17"/>
        <v>584</v>
      </c>
      <c r="AP21" s="188">
        <f t="shared" si="18"/>
        <v>13.188831741366641</v>
      </c>
      <c r="AQ21" s="188">
        <f t="shared" si="19"/>
        <v>16.057189991751443</v>
      </c>
      <c r="AR21" s="49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</row>
    <row r="22" spans="1:245" s="189" customFormat="1" x14ac:dyDescent="0.2">
      <c r="A22" s="190" t="s">
        <v>59</v>
      </c>
      <c r="B22" s="186" t="s">
        <v>87</v>
      </c>
      <c r="C22" s="187">
        <v>11046</v>
      </c>
      <c r="D22" s="187">
        <v>11793</v>
      </c>
      <c r="E22" s="187">
        <v>2404</v>
      </c>
      <c r="F22" s="187">
        <v>2382</v>
      </c>
      <c r="G22" s="187">
        <v>433</v>
      </c>
      <c r="H22" s="187">
        <v>437</v>
      </c>
      <c r="I22" s="187">
        <f t="shared" si="0"/>
        <v>13883</v>
      </c>
      <c r="J22" s="187">
        <f t="shared" si="1"/>
        <v>14612</v>
      </c>
      <c r="K22" s="191">
        <f t="shared" si="2"/>
        <v>5.2510264352085443</v>
      </c>
      <c r="L22" s="187">
        <v>282</v>
      </c>
      <c r="M22" s="187">
        <v>295</v>
      </c>
      <c r="N22" s="188">
        <f t="shared" si="3"/>
        <v>2.5529603476371538</v>
      </c>
      <c r="O22" s="188">
        <f t="shared" si="4"/>
        <v>2.5014839311455948</v>
      </c>
      <c r="P22" s="187">
        <v>261</v>
      </c>
      <c r="Q22" s="187">
        <v>278</v>
      </c>
      <c r="R22" s="188">
        <f t="shared" si="5"/>
        <v>10.856905158069884</v>
      </c>
      <c r="S22" s="188">
        <f t="shared" si="6"/>
        <v>11.670864819479428</v>
      </c>
      <c r="T22" s="187">
        <v>7</v>
      </c>
      <c r="U22" s="187">
        <v>21</v>
      </c>
      <c r="V22" s="188">
        <f t="shared" si="22"/>
        <v>1.6166281755196306</v>
      </c>
      <c r="W22" s="188">
        <f t="shared" si="23"/>
        <v>4.805491990846682</v>
      </c>
      <c r="X22" s="187">
        <f t="shared" si="24"/>
        <v>550</v>
      </c>
      <c r="Y22" s="187">
        <f t="shared" si="25"/>
        <v>594</v>
      </c>
      <c r="Z22" s="188">
        <f t="shared" si="26"/>
        <v>3.961679752214939</v>
      </c>
      <c r="AA22" s="188">
        <f t="shared" si="27"/>
        <v>4.0651519299206127</v>
      </c>
      <c r="AB22" s="187">
        <v>50</v>
      </c>
      <c r="AC22" s="187">
        <v>42</v>
      </c>
      <c r="AD22" s="188">
        <f t="shared" si="12"/>
        <v>17.730496453900709</v>
      </c>
      <c r="AE22" s="188">
        <f t="shared" si="13"/>
        <v>14.237288135593221</v>
      </c>
      <c r="AF22" s="187">
        <v>3</v>
      </c>
      <c r="AG22" s="187">
        <v>1</v>
      </c>
      <c r="AH22" s="188">
        <f t="shared" si="14"/>
        <v>1.1494252873563218</v>
      </c>
      <c r="AI22" s="188">
        <f t="shared" si="15"/>
        <v>0.35971223021582738</v>
      </c>
      <c r="AJ22" s="187"/>
      <c r="AK22" s="187">
        <v>0</v>
      </c>
      <c r="AL22" s="188">
        <f t="shared" si="20"/>
        <v>0</v>
      </c>
      <c r="AM22" s="188">
        <f t="shared" si="21"/>
        <v>0</v>
      </c>
      <c r="AN22" s="187">
        <f t="shared" si="16"/>
        <v>53</v>
      </c>
      <c r="AO22" s="187">
        <f t="shared" si="17"/>
        <v>43</v>
      </c>
      <c r="AP22" s="188">
        <f t="shared" si="18"/>
        <v>9.6363636363636367</v>
      </c>
      <c r="AQ22" s="188">
        <f t="shared" si="19"/>
        <v>7.2390572390572396</v>
      </c>
      <c r="AR22" s="49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</row>
    <row r="23" spans="1:245" s="189" customFormat="1" x14ac:dyDescent="0.2">
      <c r="A23" s="190" t="s">
        <v>60</v>
      </c>
      <c r="B23" s="186" t="s">
        <v>88</v>
      </c>
      <c r="C23" s="187">
        <v>15143</v>
      </c>
      <c r="D23" s="187">
        <v>14603</v>
      </c>
      <c r="E23" s="187">
        <v>9945</v>
      </c>
      <c r="F23" s="187">
        <v>10195</v>
      </c>
      <c r="G23" s="187">
        <v>2057</v>
      </c>
      <c r="H23" s="187">
        <v>1686</v>
      </c>
      <c r="I23" s="187">
        <f t="shared" si="0"/>
        <v>27145</v>
      </c>
      <c r="J23" s="187">
        <f t="shared" si="1"/>
        <v>26484</v>
      </c>
      <c r="K23" s="191">
        <f t="shared" si="2"/>
        <v>-2.435070915454034</v>
      </c>
      <c r="L23" s="187">
        <v>907</v>
      </c>
      <c r="M23" s="187">
        <v>935</v>
      </c>
      <c r="N23" s="188">
        <f t="shared" si="3"/>
        <v>5.9895661361685271</v>
      </c>
      <c r="O23" s="188">
        <f t="shared" si="4"/>
        <v>6.4027939464493606</v>
      </c>
      <c r="P23" s="187">
        <v>4568</v>
      </c>
      <c r="Q23" s="187">
        <v>4833</v>
      </c>
      <c r="R23" s="188">
        <f t="shared" si="5"/>
        <v>45.932629462041227</v>
      </c>
      <c r="S23" s="188">
        <f t="shared" si="6"/>
        <v>47.405590975968614</v>
      </c>
      <c r="T23" s="187">
        <v>189</v>
      </c>
      <c r="U23" s="187">
        <v>142</v>
      </c>
      <c r="V23" s="188">
        <f t="shared" si="22"/>
        <v>9.1881380651434128</v>
      </c>
      <c r="W23" s="188">
        <f t="shared" si="23"/>
        <v>8.4223013048635824</v>
      </c>
      <c r="X23" s="187">
        <f t="shared" si="24"/>
        <v>5664</v>
      </c>
      <c r="Y23" s="187">
        <f t="shared" si="25"/>
        <v>5910</v>
      </c>
      <c r="Z23" s="188">
        <f t="shared" si="26"/>
        <v>20.865721127279425</v>
      </c>
      <c r="AA23" s="188">
        <f t="shared" si="27"/>
        <v>22.315360217489804</v>
      </c>
      <c r="AB23" s="187"/>
      <c r="AC23" s="187">
        <v>276</v>
      </c>
      <c r="AD23" s="188">
        <f t="shared" si="12"/>
        <v>0</v>
      </c>
      <c r="AE23" s="188">
        <f t="shared" si="13"/>
        <v>29.518716577540104</v>
      </c>
      <c r="AF23" s="187"/>
      <c r="AG23" s="187">
        <v>1432</v>
      </c>
      <c r="AH23" s="188">
        <f t="shared" si="14"/>
        <v>0</v>
      </c>
      <c r="AI23" s="188">
        <f t="shared" si="15"/>
        <v>29.629629629629626</v>
      </c>
      <c r="AJ23" s="187"/>
      <c r="AK23" s="187">
        <v>2</v>
      </c>
      <c r="AL23" s="188">
        <f t="shared" si="20"/>
        <v>0</v>
      </c>
      <c r="AM23" s="188">
        <f t="shared" si="21"/>
        <v>1.4084507042253522</v>
      </c>
      <c r="AN23" s="187">
        <f t="shared" si="16"/>
        <v>0</v>
      </c>
      <c r="AO23" s="187">
        <f t="shared" si="17"/>
        <v>1710</v>
      </c>
      <c r="AP23" s="188">
        <f t="shared" si="18"/>
        <v>0</v>
      </c>
      <c r="AQ23" s="188">
        <f t="shared" si="19"/>
        <v>28.934010152284262</v>
      </c>
      <c r="AR23" s="49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</row>
    <row r="24" spans="1:245" s="189" customFormat="1" x14ac:dyDescent="0.2">
      <c r="A24" s="190" t="s">
        <v>61</v>
      </c>
      <c r="B24" s="186" t="s">
        <v>89</v>
      </c>
      <c r="C24" s="187">
        <v>8722</v>
      </c>
      <c r="D24" s="187">
        <v>8255</v>
      </c>
      <c r="E24" s="187">
        <v>3824</v>
      </c>
      <c r="F24" s="187">
        <v>3151</v>
      </c>
      <c r="G24" s="187">
        <v>656</v>
      </c>
      <c r="H24" s="187">
        <v>998</v>
      </c>
      <c r="I24" s="187">
        <f t="shared" si="0"/>
        <v>13202</v>
      </c>
      <c r="J24" s="187">
        <f t="shared" si="1"/>
        <v>12404</v>
      </c>
      <c r="K24" s="191">
        <f t="shared" si="2"/>
        <v>-6.0445387062566311</v>
      </c>
      <c r="L24" s="187">
        <v>487</v>
      </c>
      <c r="M24" s="187">
        <v>465</v>
      </c>
      <c r="N24" s="188">
        <f t="shared" si="3"/>
        <v>5.5835817473056641</v>
      </c>
      <c r="O24" s="188">
        <f t="shared" si="4"/>
        <v>5.6329497274379161</v>
      </c>
      <c r="P24" s="187">
        <v>416</v>
      </c>
      <c r="Q24" s="187">
        <v>355</v>
      </c>
      <c r="R24" s="188">
        <f t="shared" si="5"/>
        <v>10.87866108786611</v>
      </c>
      <c r="S24" s="188">
        <f t="shared" si="6"/>
        <v>11.266264677880038</v>
      </c>
      <c r="T24" s="187">
        <v>113</v>
      </c>
      <c r="U24" s="187">
        <v>146</v>
      </c>
      <c r="V24" s="188">
        <f t="shared" si="22"/>
        <v>17.225609756097558</v>
      </c>
      <c r="W24" s="188">
        <f t="shared" si="23"/>
        <v>14.629258517034069</v>
      </c>
      <c r="X24" s="187">
        <f t="shared" si="24"/>
        <v>1016</v>
      </c>
      <c r="Y24" s="187">
        <f t="shared" si="25"/>
        <v>966</v>
      </c>
      <c r="Z24" s="188">
        <f t="shared" si="26"/>
        <v>7.6958036661111953</v>
      </c>
      <c r="AA24" s="188">
        <f t="shared" si="27"/>
        <v>7.7878103837471775</v>
      </c>
      <c r="AB24" s="187">
        <v>142</v>
      </c>
      <c r="AC24" s="187">
        <v>151</v>
      </c>
      <c r="AD24" s="188">
        <f t="shared" si="12"/>
        <v>29.158110882956876</v>
      </c>
      <c r="AE24" s="188">
        <f t="shared" si="13"/>
        <v>32.473118279569889</v>
      </c>
      <c r="AF24" s="187">
        <v>10</v>
      </c>
      <c r="AG24" s="187">
        <v>5</v>
      </c>
      <c r="AH24" s="188">
        <f t="shared" si="14"/>
        <v>2.4038461538461542</v>
      </c>
      <c r="AI24" s="188">
        <f t="shared" si="15"/>
        <v>1.4084507042253522</v>
      </c>
      <c r="AJ24" s="187">
        <v>8</v>
      </c>
      <c r="AK24" s="187">
        <v>6</v>
      </c>
      <c r="AL24" s="188">
        <f t="shared" si="20"/>
        <v>7.0796460176991154</v>
      </c>
      <c r="AM24" s="188">
        <f t="shared" si="21"/>
        <v>4.10958904109589</v>
      </c>
      <c r="AN24" s="187">
        <f t="shared" si="16"/>
        <v>160</v>
      </c>
      <c r="AO24" s="187">
        <f t="shared" si="17"/>
        <v>162</v>
      </c>
      <c r="AP24" s="188">
        <f t="shared" si="18"/>
        <v>15.748031496062993</v>
      </c>
      <c r="AQ24" s="188">
        <f t="shared" si="19"/>
        <v>16.770186335403729</v>
      </c>
      <c r="AR24" s="49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</row>
    <row r="25" spans="1:245" s="189" customFormat="1" x14ac:dyDescent="0.2">
      <c r="A25" s="190" t="s">
        <v>62</v>
      </c>
      <c r="B25" s="186" t="s">
        <v>90</v>
      </c>
      <c r="C25" s="187">
        <v>3393</v>
      </c>
      <c r="D25" s="187">
        <v>3580</v>
      </c>
      <c r="E25" s="187">
        <v>1832</v>
      </c>
      <c r="F25" s="187">
        <v>1583</v>
      </c>
      <c r="G25" s="187">
        <v>650</v>
      </c>
      <c r="H25" s="187">
        <v>929</v>
      </c>
      <c r="I25" s="187">
        <f t="shared" si="0"/>
        <v>5875</v>
      </c>
      <c r="J25" s="187">
        <f t="shared" si="1"/>
        <v>6092</v>
      </c>
      <c r="K25" s="191">
        <f t="shared" si="2"/>
        <v>3.6936170212765944</v>
      </c>
      <c r="L25" s="187">
        <v>246</v>
      </c>
      <c r="M25" s="187">
        <v>282</v>
      </c>
      <c r="N25" s="188">
        <f t="shared" si="3"/>
        <v>7.2502210433244914</v>
      </c>
      <c r="O25" s="188">
        <f t="shared" si="4"/>
        <v>7.8770949720670389</v>
      </c>
      <c r="P25" s="187">
        <v>225</v>
      </c>
      <c r="Q25" s="187">
        <v>273</v>
      </c>
      <c r="R25" s="188">
        <f t="shared" si="5"/>
        <v>12.281659388646288</v>
      </c>
      <c r="S25" s="188">
        <f t="shared" si="6"/>
        <v>17.245735944409351</v>
      </c>
      <c r="T25" s="187">
        <v>48</v>
      </c>
      <c r="U25" s="187">
        <v>112</v>
      </c>
      <c r="V25" s="188">
        <f t="shared" si="22"/>
        <v>7.384615384615385</v>
      </c>
      <c r="W25" s="188">
        <f t="shared" si="23"/>
        <v>12.055974165769644</v>
      </c>
      <c r="X25" s="187">
        <f t="shared" si="24"/>
        <v>519</v>
      </c>
      <c r="Y25" s="187">
        <f t="shared" si="25"/>
        <v>667</v>
      </c>
      <c r="Z25" s="188">
        <f t="shared" si="26"/>
        <v>8.8340425531914892</v>
      </c>
      <c r="AA25" s="188">
        <f t="shared" si="27"/>
        <v>10.948785292186473</v>
      </c>
      <c r="AB25" s="187">
        <v>13</v>
      </c>
      <c r="AC25" s="187">
        <v>48</v>
      </c>
      <c r="AD25" s="188">
        <f t="shared" si="12"/>
        <v>5.2845528455284558</v>
      </c>
      <c r="AE25" s="188">
        <f t="shared" si="13"/>
        <v>17.021276595744681</v>
      </c>
      <c r="AF25" s="187">
        <v>1</v>
      </c>
      <c r="AG25" s="187"/>
      <c r="AH25" s="188">
        <f t="shared" si="14"/>
        <v>0.44444444444444442</v>
      </c>
      <c r="AI25" s="188">
        <f t="shared" si="15"/>
        <v>0</v>
      </c>
      <c r="AJ25" s="187"/>
      <c r="AK25" s="187">
        <v>0</v>
      </c>
      <c r="AL25" s="188">
        <f t="shared" si="20"/>
        <v>0</v>
      </c>
      <c r="AM25" s="188">
        <f t="shared" si="21"/>
        <v>0</v>
      </c>
      <c r="AN25" s="187">
        <f t="shared" si="16"/>
        <v>14</v>
      </c>
      <c r="AO25" s="187">
        <f t="shared" si="17"/>
        <v>48</v>
      </c>
      <c r="AP25" s="188">
        <f t="shared" si="18"/>
        <v>2.6974951830443161</v>
      </c>
      <c r="AQ25" s="188">
        <f t="shared" si="19"/>
        <v>7.1964017991004496</v>
      </c>
      <c r="AR25" s="49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</row>
    <row r="26" spans="1:245" s="189" customFormat="1" x14ac:dyDescent="0.2">
      <c r="A26" s="190" t="s">
        <v>63</v>
      </c>
      <c r="B26" s="186" t="s">
        <v>91</v>
      </c>
      <c r="C26" s="187">
        <v>7154</v>
      </c>
      <c r="D26" s="187">
        <v>6972</v>
      </c>
      <c r="E26" s="187">
        <v>5714</v>
      </c>
      <c r="F26" s="187">
        <v>2637</v>
      </c>
      <c r="G26" s="187">
        <v>587</v>
      </c>
      <c r="H26" s="187">
        <v>639</v>
      </c>
      <c r="I26" s="187">
        <f t="shared" si="0"/>
        <v>13455</v>
      </c>
      <c r="J26" s="187">
        <f t="shared" si="1"/>
        <v>10248</v>
      </c>
      <c r="K26" s="191">
        <f t="shared" si="2"/>
        <v>-23.835005574136005</v>
      </c>
      <c r="L26" s="187">
        <v>315</v>
      </c>
      <c r="M26" s="187">
        <v>551</v>
      </c>
      <c r="N26" s="188">
        <f t="shared" si="3"/>
        <v>4.4031311154598827</v>
      </c>
      <c r="O26" s="188">
        <f t="shared" si="4"/>
        <v>7.9030407343660363</v>
      </c>
      <c r="P26" s="187">
        <v>240</v>
      </c>
      <c r="Q26" s="187">
        <v>219</v>
      </c>
      <c r="R26" s="188">
        <f t="shared" si="5"/>
        <v>4.2002100105005251</v>
      </c>
      <c r="S26" s="188">
        <f t="shared" si="6"/>
        <v>8.3048919226393618</v>
      </c>
      <c r="T26" s="187">
        <v>68</v>
      </c>
      <c r="U26" s="187">
        <v>86</v>
      </c>
      <c r="V26" s="188">
        <f t="shared" si="22"/>
        <v>11.584327086882453</v>
      </c>
      <c r="W26" s="188">
        <f t="shared" si="23"/>
        <v>13.458528951486699</v>
      </c>
      <c r="X26" s="187">
        <f t="shared" si="24"/>
        <v>623</v>
      </c>
      <c r="Y26" s="187">
        <f t="shared" si="25"/>
        <v>856</v>
      </c>
      <c r="Z26" s="188">
        <f t="shared" si="26"/>
        <v>4.6302489780750644</v>
      </c>
      <c r="AA26" s="188">
        <f t="shared" si="27"/>
        <v>8.3528493364558933</v>
      </c>
      <c r="AB26" s="187">
        <v>15</v>
      </c>
      <c r="AC26" s="187">
        <v>36</v>
      </c>
      <c r="AD26" s="188">
        <f t="shared" si="12"/>
        <v>4.7619047619047619</v>
      </c>
      <c r="AE26" s="188">
        <f t="shared" si="13"/>
        <v>6.5335753176043552</v>
      </c>
      <c r="AF26" s="187"/>
      <c r="AG26" s="187"/>
      <c r="AH26" s="188">
        <f t="shared" si="14"/>
        <v>0</v>
      </c>
      <c r="AI26" s="188">
        <f t="shared" si="15"/>
        <v>0</v>
      </c>
      <c r="AJ26" s="187"/>
      <c r="AK26" s="187">
        <v>0</v>
      </c>
      <c r="AL26" s="188">
        <f t="shared" si="20"/>
        <v>0</v>
      </c>
      <c r="AM26" s="188">
        <f t="shared" si="21"/>
        <v>0</v>
      </c>
      <c r="AN26" s="187">
        <f t="shared" si="16"/>
        <v>15</v>
      </c>
      <c r="AO26" s="187">
        <f t="shared" si="17"/>
        <v>36</v>
      </c>
      <c r="AP26" s="188">
        <f t="shared" si="18"/>
        <v>2.4077046548956664</v>
      </c>
      <c r="AQ26" s="188">
        <f t="shared" si="19"/>
        <v>4.2056074766355138</v>
      </c>
      <c r="AR26" s="49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</row>
    <row r="27" spans="1:245" s="189" customFormat="1" x14ac:dyDescent="0.2">
      <c r="A27" s="190" t="s">
        <v>64</v>
      </c>
      <c r="B27" s="186" t="s">
        <v>92</v>
      </c>
      <c r="C27" s="187">
        <v>5648</v>
      </c>
      <c r="D27" s="187">
        <v>5981</v>
      </c>
      <c r="E27" s="187">
        <v>1358</v>
      </c>
      <c r="F27" s="187">
        <v>1280</v>
      </c>
      <c r="G27" s="187">
        <v>475</v>
      </c>
      <c r="H27" s="187">
        <v>549</v>
      </c>
      <c r="I27" s="187">
        <f t="shared" si="0"/>
        <v>7481</v>
      </c>
      <c r="J27" s="187">
        <f t="shared" si="1"/>
        <v>7810</v>
      </c>
      <c r="K27" s="191">
        <f t="shared" si="2"/>
        <v>4.3978077797086002</v>
      </c>
      <c r="L27" s="187">
        <v>60</v>
      </c>
      <c r="M27" s="187">
        <v>76</v>
      </c>
      <c r="N27" s="188">
        <f t="shared" si="3"/>
        <v>1.0623229461756374</v>
      </c>
      <c r="O27" s="188">
        <f t="shared" si="4"/>
        <v>1.2706905199799363</v>
      </c>
      <c r="P27" s="187">
        <v>180</v>
      </c>
      <c r="Q27" s="187">
        <v>241</v>
      </c>
      <c r="R27" s="188">
        <f t="shared" si="5"/>
        <v>13.25478645066274</v>
      </c>
      <c r="S27" s="188">
        <f t="shared" si="6"/>
        <v>18.828125</v>
      </c>
      <c r="T27" s="187">
        <v>21</v>
      </c>
      <c r="U27" s="187">
        <v>35</v>
      </c>
      <c r="V27" s="188">
        <f t="shared" si="22"/>
        <v>4.4210526315789469</v>
      </c>
      <c r="W27" s="188">
        <f t="shared" si="23"/>
        <v>6.3752276867030968</v>
      </c>
      <c r="X27" s="187">
        <f t="shared" si="24"/>
        <v>261</v>
      </c>
      <c r="Y27" s="187">
        <f t="shared" si="25"/>
        <v>352</v>
      </c>
      <c r="Z27" s="188">
        <f t="shared" si="26"/>
        <v>3.4888383905894931</v>
      </c>
      <c r="AA27" s="188">
        <f t="shared" si="27"/>
        <v>4.507042253521127</v>
      </c>
      <c r="AB27" s="187">
        <v>5</v>
      </c>
      <c r="AC27" s="187">
        <v>5</v>
      </c>
      <c r="AD27" s="188">
        <f t="shared" si="12"/>
        <v>8.3333333333333321</v>
      </c>
      <c r="AE27" s="188">
        <f t="shared" si="13"/>
        <v>6.5789473684210522</v>
      </c>
      <c r="AF27" s="187"/>
      <c r="AG27" s="187"/>
      <c r="AH27" s="188">
        <f t="shared" si="14"/>
        <v>0</v>
      </c>
      <c r="AI27" s="188">
        <f t="shared" si="15"/>
        <v>0</v>
      </c>
      <c r="AJ27" s="187"/>
      <c r="AK27" s="187">
        <v>0</v>
      </c>
      <c r="AL27" s="188">
        <f t="shared" si="20"/>
        <v>0</v>
      </c>
      <c r="AM27" s="188">
        <f t="shared" si="21"/>
        <v>0</v>
      </c>
      <c r="AN27" s="187">
        <f t="shared" si="16"/>
        <v>5</v>
      </c>
      <c r="AO27" s="187">
        <f t="shared" si="17"/>
        <v>5</v>
      </c>
      <c r="AP27" s="188">
        <f t="shared" si="18"/>
        <v>1.9157088122605364</v>
      </c>
      <c r="AQ27" s="188">
        <f t="shared" si="19"/>
        <v>1.4204545454545454</v>
      </c>
      <c r="AR27" s="49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</row>
    <row r="28" spans="1:245" s="189" customFormat="1" x14ac:dyDescent="0.2">
      <c r="A28" s="190" t="s">
        <v>65</v>
      </c>
      <c r="B28" s="186" t="s">
        <v>93</v>
      </c>
      <c r="C28" s="187">
        <v>21855</v>
      </c>
      <c r="D28" s="187">
        <v>21873</v>
      </c>
      <c r="E28" s="187">
        <v>6916</v>
      </c>
      <c r="F28" s="187">
        <v>6701</v>
      </c>
      <c r="G28" s="187">
        <v>1593</v>
      </c>
      <c r="H28" s="187">
        <v>1840</v>
      </c>
      <c r="I28" s="187">
        <f t="shared" si="0"/>
        <v>30364</v>
      </c>
      <c r="J28" s="187">
        <f t="shared" si="1"/>
        <v>30414</v>
      </c>
      <c r="K28" s="191">
        <f t="shared" si="2"/>
        <v>0.1646686866025675</v>
      </c>
      <c r="L28" s="187">
        <v>1525</v>
      </c>
      <c r="M28" s="187">
        <v>1356</v>
      </c>
      <c r="N28" s="188">
        <f t="shared" si="3"/>
        <v>6.9778082818576985</v>
      </c>
      <c r="O28" s="188">
        <f t="shared" si="4"/>
        <v>6.1994239473323276</v>
      </c>
      <c r="P28" s="187">
        <v>1262</v>
      </c>
      <c r="Q28" s="187">
        <v>1661</v>
      </c>
      <c r="R28" s="188">
        <f t="shared" si="5"/>
        <v>18.247541931752458</v>
      </c>
      <c r="S28" s="188">
        <f t="shared" si="6"/>
        <v>24.787345172362336</v>
      </c>
      <c r="T28" s="187">
        <v>147</v>
      </c>
      <c r="U28" s="187">
        <v>632</v>
      </c>
      <c r="V28" s="188">
        <f t="shared" si="22"/>
        <v>9.2278719397363478</v>
      </c>
      <c r="W28" s="188">
        <f t="shared" si="23"/>
        <v>34.347826086956523</v>
      </c>
      <c r="X28" s="187">
        <f t="shared" si="24"/>
        <v>2934</v>
      </c>
      <c r="Y28" s="187">
        <f t="shared" si="25"/>
        <v>3649</v>
      </c>
      <c r="Z28" s="188">
        <f t="shared" si="26"/>
        <v>9.6627585298379657</v>
      </c>
      <c r="AA28" s="188">
        <f t="shared" si="27"/>
        <v>11.99776418754521</v>
      </c>
      <c r="AB28" s="187">
        <v>381</v>
      </c>
      <c r="AC28" s="187">
        <v>310</v>
      </c>
      <c r="AD28" s="188">
        <f t="shared" si="12"/>
        <v>24.983606557377051</v>
      </c>
      <c r="AE28" s="188">
        <f t="shared" si="13"/>
        <v>22.861356932153392</v>
      </c>
      <c r="AF28" s="187">
        <v>10</v>
      </c>
      <c r="AG28" s="187">
        <v>40</v>
      </c>
      <c r="AH28" s="188">
        <f t="shared" si="14"/>
        <v>0.79239302694136293</v>
      </c>
      <c r="AI28" s="188">
        <f t="shared" si="15"/>
        <v>2.4081878386514148</v>
      </c>
      <c r="AJ28" s="187">
        <v>1</v>
      </c>
      <c r="AK28" s="187">
        <v>3</v>
      </c>
      <c r="AL28" s="188">
        <f t="shared" si="20"/>
        <v>0.68027210884353739</v>
      </c>
      <c r="AM28" s="188">
        <f t="shared" si="21"/>
        <v>0.4746835443037975</v>
      </c>
      <c r="AN28" s="187">
        <f t="shared" si="16"/>
        <v>392</v>
      </c>
      <c r="AO28" s="187">
        <f t="shared" si="17"/>
        <v>353</v>
      </c>
      <c r="AP28" s="188">
        <f t="shared" si="18"/>
        <v>13.36059986366735</v>
      </c>
      <c r="AQ28" s="188">
        <f t="shared" si="19"/>
        <v>9.6738832556864907</v>
      </c>
      <c r="AR28" s="49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</row>
    <row r="29" spans="1:245" s="189" customFormat="1" x14ac:dyDescent="0.2">
      <c r="A29" s="190" t="s">
        <v>66</v>
      </c>
      <c r="B29" s="186" t="s">
        <v>94</v>
      </c>
      <c r="C29" s="187">
        <v>6906</v>
      </c>
      <c r="D29" s="187">
        <v>6998</v>
      </c>
      <c r="E29" s="187">
        <v>2119</v>
      </c>
      <c r="F29" s="187">
        <v>2081</v>
      </c>
      <c r="G29" s="187">
        <v>571</v>
      </c>
      <c r="H29" s="187">
        <v>544</v>
      </c>
      <c r="I29" s="187">
        <f t="shared" si="0"/>
        <v>9596</v>
      </c>
      <c r="J29" s="187">
        <f t="shared" si="1"/>
        <v>9623</v>
      </c>
      <c r="K29" s="191">
        <f t="shared" si="2"/>
        <v>0.28136723634848693</v>
      </c>
      <c r="L29" s="187">
        <v>237</v>
      </c>
      <c r="M29" s="187">
        <v>234</v>
      </c>
      <c r="N29" s="188">
        <f t="shared" si="3"/>
        <v>3.4317984361424849</v>
      </c>
      <c r="O29" s="188">
        <f t="shared" si="4"/>
        <v>3.3438125178622462</v>
      </c>
      <c r="P29" s="187">
        <v>345</v>
      </c>
      <c r="Q29" s="187">
        <v>369</v>
      </c>
      <c r="R29" s="188">
        <f t="shared" si="5"/>
        <v>16.281264747522417</v>
      </c>
      <c r="S29" s="188">
        <f t="shared" si="6"/>
        <v>17.731859682844785</v>
      </c>
      <c r="T29" s="187">
        <v>25</v>
      </c>
      <c r="U29" s="187">
        <v>40</v>
      </c>
      <c r="V29" s="188">
        <f t="shared" si="22"/>
        <v>4.3782837127845884</v>
      </c>
      <c r="W29" s="188">
        <f t="shared" si="23"/>
        <v>7.3529411764705888</v>
      </c>
      <c r="X29" s="187">
        <f t="shared" si="24"/>
        <v>607</v>
      </c>
      <c r="Y29" s="187">
        <f t="shared" si="25"/>
        <v>643</v>
      </c>
      <c r="Z29" s="188">
        <f t="shared" si="26"/>
        <v>6.3255523134639429</v>
      </c>
      <c r="AA29" s="188">
        <f t="shared" si="27"/>
        <v>6.6819079289202961</v>
      </c>
      <c r="AB29" s="187">
        <v>13</v>
      </c>
      <c r="AC29" s="187">
        <v>19</v>
      </c>
      <c r="AD29" s="188">
        <f t="shared" si="12"/>
        <v>5.485232067510549</v>
      </c>
      <c r="AE29" s="188">
        <f t="shared" si="13"/>
        <v>8.1196581196581192</v>
      </c>
      <c r="AF29" s="187">
        <v>12</v>
      </c>
      <c r="AG29" s="187">
        <v>8</v>
      </c>
      <c r="AH29" s="188">
        <f t="shared" si="14"/>
        <v>3.4782608695652173</v>
      </c>
      <c r="AI29" s="188">
        <f t="shared" si="15"/>
        <v>2.168021680216802</v>
      </c>
      <c r="AJ29" s="187"/>
      <c r="AK29" s="187">
        <v>0</v>
      </c>
      <c r="AL29" s="188">
        <f t="shared" si="20"/>
        <v>0</v>
      </c>
      <c r="AM29" s="188">
        <f t="shared" si="21"/>
        <v>0</v>
      </c>
      <c r="AN29" s="187">
        <f t="shared" si="16"/>
        <v>25</v>
      </c>
      <c r="AO29" s="187">
        <f t="shared" si="17"/>
        <v>27</v>
      </c>
      <c r="AP29" s="188">
        <f t="shared" si="18"/>
        <v>4.1186161449752881</v>
      </c>
      <c r="AQ29" s="188">
        <f t="shared" si="19"/>
        <v>4.1990668740279933</v>
      </c>
      <c r="AR29" s="49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</row>
    <row r="30" spans="1:245" s="189" customFormat="1" x14ac:dyDescent="0.2">
      <c r="A30" s="190" t="s">
        <v>67</v>
      </c>
      <c r="B30" s="186" t="s">
        <v>95</v>
      </c>
      <c r="C30" s="187">
        <v>6759</v>
      </c>
      <c r="D30" s="187">
        <v>6969</v>
      </c>
      <c r="E30" s="187">
        <v>2518</v>
      </c>
      <c r="F30" s="187">
        <v>2182</v>
      </c>
      <c r="G30" s="187">
        <v>657</v>
      </c>
      <c r="H30" s="187">
        <v>1220</v>
      </c>
      <c r="I30" s="187">
        <f t="shared" si="0"/>
        <v>9934</v>
      </c>
      <c r="J30" s="187">
        <f t="shared" si="1"/>
        <v>10371</v>
      </c>
      <c r="K30" s="191">
        <f t="shared" si="2"/>
        <v>4.3990336219045645</v>
      </c>
      <c r="L30" s="187">
        <v>207</v>
      </c>
      <c r="M30" s="187">
        <v>237</v>
      </c>
      <c r="N30" s="188">
        <f t="shared" si="3"/>
        <v>3.062583222370173</v>
      </c>
      <c r="O30" s="188">
        <f t="shared" si="4"/>
        <v>3.4007748600947054</v>
      </c>
      <c r="P30" s="187">
        <v>348</v>
      </c>
      <c r="Q30" s="187">
        <v>246</v>
      </c>
      <c r="R30" s="188">
        <f t="shared" si="5"/>
        <v>13.820492454328834</v>
      </c>
      <c r="S30" s="188">
        <f t="shared" si="6"/>
        <v>11.274060494958754</v>
      </c>
      <c r="T30" s="187">
        <v>74</v>
      </c>
      <c r="U30" s="187">
        <v>103</v>
      </c>
      <c r="V30" s="188">
        <f t="shared" si="22"/>
        <v>11.263318112633181</v>
      </c>
      <c r="W30" s="188">
        <f t="shared" si="23"/>
        <v>8.442622950819672</v>
      </c>
      <c r="X30" s="187">
        <f t="shared" si="24"/>
        <v>629</v>
      </c>
      <c r="Y30" s="187">
        <f t="shared" si="25"/>
        <v>586</v>
      </c>
      <c r="Z30" s="188">
        <f t="shared" si="26"/>
        <v>6.331789812764244</v>
      </c>
      <c r="AA30" s="188">
        <f t="shared" si="27"/>
        <v>5.6503712274611901</v>
      </c>
      <c r="AB30" s="187">
        <v>17</v>
      </c>
      <c r="AC30" s="187">
        <v>50</v>
      </c>
      <c r="AD30" s="188">
        <f t="shared" si="12"/>
        <v>8.2125603864734309</v>
      </c>
      <c r="AE30" s="188">
        <f t="shared" si="13"/>
        <v>21.09704641350211</v>
      </c>
      <c r="AF30" s="187">
        <v>1</v>
      </c>
      <c r="AG30" s="187">
        <v>4</v>
      </c>
      <c r="AH30" s="188">
        <f t="shared" si="14"/>
        <v>0.28735632183908044</v>
      </c>
      <c r="AI30" s="188">
        <f t="shared" si="15"/>
        <v>1.6260162601626018</v>
      </c>
      <c r="AJ30" s="187"/>
      <c r="AK30" s="187">
        <v>1</v>
      </c>
      <c r="AL30" s="188">
        <f t="shared" si="20"/>
        <v>0</v>
      </c>
      <c r="AM30" s="188">
        <f t="shared" si="21"/>
        <v>0.97087378640776689</v>
      </c>
      <c r="AN30" s="187">
        <f t="shared" si="16"/>
        <v>18</v>
      </c>
      <c r="AO30" s="187">
        <f t="shared" si="17"/>
        <v>55</v>
      </c>
      <c r="AP30" s="188">
        <f t="shared" si="18"/>
        <v>2.8616852146263914</v>
      </c>
      <c r="AQ30" s="188">
        <f t="shared" si="19"/>
        <v>9.3856655290102378</v>
      </c>
      <c r="AR30" s="49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</row>
    <row r="31" spans="1:245" s="189" customFormat="1" x14ac:dyDescent="0.2">
      <c r="A31" s="190" t="s">
        <v>68</v>
      </c>
      <c r="B31" s="186" t="s">
        <v>96</v>
      </c>
      <c r="C31" s="187">
        <v>7374</v>
      </c>
      <c r="D31" s="187">
        <v>6834</v>
      </c>
      <c r="E31" s="187">
        <v>2295</v>
      </c>
      <c r="F31" s="187">
        <v>2250</v>
      </c>
      <c r="G31" s="187">
        <v>602</v>
      </c>
      <c r="H31" s="187">
        <v>1251</v>
      </c>
      <c r="I31" s="187">
        <f t="shared" si="0"/>
        <v>10271</v>
      </c>
      <c r="J31" s="187">
        <f t="shared" si="1"/>
        <v>10335</v>
      </c>
      <c r="K31" s="191">
        <f t="shared" si="2"/>
        <v>0.62311362087430666</v>
      </c>
      <c r="L31" s="187">
        <v>624</v>
      </c>
      <c r="M31" s="187">
        <v>240</v>
      </c>
      <c r="N31" s="188">
        <f t="shared" si="3"/>
        <v>8.4621643612693234</v>
      </c>
      <c r="O31" s="188">
        <f t="shared" si="4"/>
        <v>3.5118525021949081</v>
      </c>
      <c r="P31" s="187">
        <v>449</v>
      </c>
      <c r="Q31" s="187">
        <v>246</v>
      </c>
      <c r="R31" s="188">
        <f t="shared" si="5"/>
        <v>19.564270152505447</v>
      </c>
      <c r="S31" s="188">
        <f t="shared" si="6"/>
        <v>10.933333333333334</v>
      </c>
      <c r="T31" s="187">
        <v>90</v>
      </c>
      <c r="U31" s="187">
        <v>48</v>
      </c>
      <c r="V31" s="188">
        <f t="shared" si="22"/>
        <v>14.950166112956811</v>
      </c>
      <c r="W31" s="188">
        <f t="shared" si="23"/>
        <v>3.8369304556354913</v>
      </c>
      <c r="X31" s="187">
        <f t="shared" si="24"/>
        <v>1163</v>
      </c>
      <c r="Y31" s="187">
        <f t="shared" si="25"/>
        <v>534</v>
      </c>
      <c r="Z31" s="188">
        <f t="shared" si="26"/>
        <v>11.323142829325285</v>
      </c>
      <c r="AA31" s="188">
        <f t="shared" si="27"/>
        <v>5.166908563134978</v>
      </c>
      <c r="AB31" s="187">
        <v>67</v>
      </c>
      <c r="AC31" s="187">
        <v>52</v>
      </c>
      <c r="AD31" s="188">
        <f t="shared" si="12"/>
        <v>10.737179487179487</v>
      </c>
      <c r="AE31" s="188">
        <f t="shared" si="13"/>
        <v>21.666666666666668</v>
      </c>
      <c r="AF31" s="187">
        <v>5</v>
      </c>
      <c r="AG31" s="187">
        <v>1</v>
      </c>
      <c r="AH31" s="188">
        <f t="shared" si="14"/>
        <v>1.1135857461024499</v>
      </c>
      <c r="AI31" s="188">
        <f t="shared" si="15"/>
        <v>0.40650406504065045</v>
      </c>
      <c r="AJ31" s="187"/>
      <c r="AK31" s="187">
        <v>0</v>
      </c>
      <c r="AL31" s="188">
        <f t="shared" si="20"/>
        <v>0</v>
      </c>
      <c r="AM31" s="188">
        <f t="shared" si="21"/>
        <v>0</v>
      </c>
      <c r="AN31" s="187">
        <f t="shared" si="16"/>
        <v>72</v>
      </c>
      <c r="AO31" s="187">
        <f t="shared" si="17"/>
        <v>53</v>
      </c>
      <c r="AP31" s="188">
        <f t="shared" si="18"/>
        <v>6.1908856405846944</v>
      </c>
      <c r="AQ31" s="188">
        <f t="shared" si="19"/>
        <v>9.9250936329588022</v>
      </c>
      <c r="AR31" s="49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</row>
    <row r="32" spans="1:245" s="189" customFormat="1" x14ac:dyDescent="0.2">
      <c r="A32" s="190" t="s">
        <v>69</v>
      </c>
      <c r="B32" s="186" t="s">
        <v>97</v>
      </c>
      <c r="C32" s="187">
        <v>4678</v>
      </c>
      <c r="D32" s="187">
        <v>4772</v>
      </c>
      <c r="E32" s="187">
        <v>1304</v>
      </c>
      <c r="F32" s="187">
        <v>1202</v>
      </c>
      <c r="G32" s="187">
        <v>713</v>
      </c>
      <c r="H32" s="187">
        <v>672</v>
      </c>
      <c r="I32" s="187">
        <f t="shared" si="0"/>
        <v>6695</v>
      </c>
      <c r="J32" s="187">
        <f t="shared" si="1"/>
        <v>6646</v>
      </c>
      <c r="K32" s="191">
        <f t="shared" si="2"/>
        <v>-0.73188946975353986</v>
      </c>
      <c r="L32" s="187">
        <v>66</v>
      </c>
      <c r="M32" s="187">
        <v>38</v>
      </c>
      <c r="N32" s="188">
        <f t="shared" si="3"/>
        <v>1.4108593415989741</v>
      </c>
      <c r="O32" s="188">
        <f t="shared" si="4"/>
        <v>0.79631181894383907</v>
      </c>
      <c r="P32" s="187">
        <v>149</v>
      </c>
      <c r="Q32" s="187">
        <v>166</v>
      </c>
      <c r="R32" s="188">
        <f t="shared" si="5"/>
        <v>11.42638036809816</v>
      </c>
      <c r="S32" s="188">
        <f t="shared" si="6"/>
        <v>13.810316139767053</v>
      </c>
      <c r="T32" s="187">
        <v>11</v>
      </c>
      <c r="U32" s="187">
        <v>25</v>
      </c>
      <c r="V32" s="188">
        <f t="shared" si="22"/>
        <v>1.5427769985974753</v>
      </c>
      <c r="W32" s="188">
        <f t="shared" si="23"/>
        <v>3.7202380952380953</v>
      </c>
      <c r="X32" s="187">
        <f t="shared" si="24"/>
        <v>226</v>
      </c>
      <c r="Y32" s="187">
        <f t="shared" si="25"/>
        <v>229</v>
      </c>
      <c r="Z32" s="188">
        <f t="shared" si="26"/>
        <v>3.3756534727408511</v>
      </c>
      <c r="AA32" s="188">
        <f t="shared" si="27"/>
        <v>3.4456816130003007</v>
      </c>
      <c r="AB32" s="187">
        <v>5</v>
      </c>
      <c r="AC32" s="187">
        <v>5</v>
      </c>
      <c r="AD32" s="188">
        <f t="shared" si="12"/>
        <v>7.5757575757575761</v>
      </c>
      <c r="AE32" s="188">
        <f t="shared" si="13"/>
        <v>13.157894736842104</v>
      </c>
      <c r="AF32" s="187">
        <v>1</v>
      </c>
      <c r="AG32" s="187">
        <v>1</v>
      </c>
      <c r="AH32" s="188">
        <f t="shared" si="14"/>
        <v>0.67114093959731547</v>
      </c>
      <c r="AI32" s="188">
        <f t="shared" si="15"/>
        <v>0.60240963855421692</v>
      </c>
      <c r="AJ32" s="187"/>
      <c r="AK32" s="187">
        <v>0</v>
      </c>
      <c r="AL32" s="188">
        <f t="shared" si="20"/>
        <v>0</v>
      </c>
      <c r="AM32" s="188">
        <f t="shared" si="21"/>
        <v>0</v>
      </c>
      <c r="AN32" s="187">
        <f t="shared" si="16"/>
        <v>6</v>
      </c>
      <c r="AO32" s="187">
        <f t="shared" si="17"/>
        <v>6</v>
      </c>
      <c r="AP32" s="188">
        <f t="shared" si="18"/>
        <v>2.6548672566371683</v>
      </c>
      <c r="AQ32" s="188">
        <f t="shared" si="19"/>
        <v>2.6200873362445414</v>
      </c>
      <c r="AR32" s="49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</row>
    <row r="33" spans="1:245" s="189" customFormat="1" x14ac:dyDescent="0.2">
      <c r="A33" s="190" t="s">
        <v>70</v>
      </c>
      <c r="B33" s="186" t="s">
        <v>98</v>
      </c>
      <c r="C33" s="187">
        <v>5817</v>
      </c>
      <c r="D33" s="187">
        <v>6952</v>
      </c>
      <c r="E33" s="187">
        <v>1810</v>
      </c>
      <c r="F33" s="187">
        <v>1620</v>
      </c>
      <c r="G33" s="187">
        <v>452</v>
      </c>
      <c r="H33" s="187">
        <v>472</v>
      </c>
      <c r="I33" s="187">
        <f t="shared" si="0"/>
        <v>8079</v>
      </c>
      <c r="J33" s="187">
        <f t="shared" si="1"/>
        <v>9044</v>
      </c>
      <c r="K33" s="191">
        <f t="shared" si="2"/>
        <v>11.944547592523833</v>
      </c>
      <c r="L33" s="187">
        <v>174</v>
      </c>
      <c r="M33" s="187">
        <v>156</v>
      </c>
      <c r="N33" s="188">
        <f t="shared" si="3"/>
        <v>2.9912325941206808</v>
      </c>
      <c r="O33" s="188">
        <f t="shared" si="4"/>
        <v>2.2439585730724971</v>
      </c>
      <c r="P33" s="187">
        <v>250</v>
      </c>
      <c r="Q33" s="187">
        <v>266</v>
      </c>
      <c r="R33" s="188">
        <f t="shared" si="5"/>
        <v>13.812154696132598</v>
      </c>
      <c r="S33" s="188">
        <f t="shared" si="6"/>
        <v>16.419753086419753</v>
      </c>
      <c r="T33" s="187">
        <v>16</v>
      </c>
      <c r="U33" s="187">
        <v>29</v>
      </c>
      <c r="V33" s="188">
        <f t="shared" si="22"/>
        <v>3.5398230088495577</v>
      </c>
      <c r="W33" s="188">
        <f t="shared" si="23"/>
        <v>6.1440677966101696</v>
      </c>
      <c r="X33" s="187">
        <f t="shared" si="24"/>
        <v>440</v>
      </c>
      <c r="Y33" s="187">
        <f t="shared" si="25"/>
        <v>451</v>
      </c>
      <c r="Z33" s="188">
        <f t="shared" si="26"/>
        <v>5.4462185914098278</v>
      </c>
      <c r="AA33" s="188">
        <f t="shared" si="27"/>
        <v>4.9867315347191505</v>
      </c>
      <c r="AB33" s="187">
        <v>10</v>
      </c>
      <c r="AC33" s="187">
        <v>11</v>
      </c>
      <c r="AD33" s="188">
        <f t="shared" si="12"/>
        <v>5.7471264367816088</v>
      </c>
      <c r="AE33" s="188">
        <f t="shared" si="13"/>
        <v>7.0512820512820511</v>
      </c>
      <c r="AF33" s="187">
        <v>1</v>
      </c>
      <c r="AG33" s="187">
        <v>6</v>
      </c>
      <c r="AH33" s="188">
        <f t="shared" si="14"/>
        <v>0.4</v>
      </c>
      <c r="AI33" s="188">
        <f t="shared" si="15"/>
        <v>2.2556390977443606</v>
      </c>
      <c r="AJ33" s="187"/>
      <c r="AK33" s="187">
        <v>0</v>
      </c>
      <c r="AL33" s="188">
        <f t="shared" si="20"/>
        <v>0</v>
      </c>
      <c r="AM33" s="188">
        <f t="shared" si="21"/>
        <v>0</v>
      </c>
      <c r="AN33" s="187">
        <f t="shared" si="16"/>
        <v>11</v>
      </c>
      <c r="AO33" s="187">
        <f t="shared" si="17"/>
        <v>17</v>
      </c>
      <c r="AP33" s="188">
        <f t="shared" si="18"/>
        <v>2.5</v>
      </c>
      <c r="AQ33" s="188">
        <f t="shared" si="19"/>
        <v>3.7694013303769403</v>
      </c>
      <c r="AR33" s="49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</row>
    <row r="34" spans="1:245" s="189" customFormat="1" x14ac:dyDescent="0.2">
      <c r="A34" s="190" t="s">
        <v>71</v>
      </c>
      <c r="B34" s="192" t="s">
        <v>100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8"/>
      <c r="O34" s="188"/>
      <c r="P34" s="187"/>
      <c r="Q34" s="187"/>
      <c r="R34" s="188"/>
      <c r="S34" s="188"/>
      <c r="T34" s="187"/>
      <c r="U34" s="187"/>
      <c r="V34" s="188"/>
      <c r="W34" s="188"/>
      <c r="X34" s="187"/>
      <c r="Y34" s="187"/>
      <c r="Z34" s="188"/>
      <c r="AA34" s="188"/>
      <c r="AB34" s="187"/>
      <c r="AC34" s="187"/>
      <c r="AD34" s="188"/>
      <c r="AE34" s="188"/>
      <c r="AF34" s="187"/>
      <c r="AG34" s="187"/>
      <c r="AH34" s="188"/>
      <c r="AI34" s="188"/>
      <c r="AJ34" s="187"/>
      <c r="AK34" s="187"/>
      <c r="AL34" s="188"/>
      <c r="AM34" s="188"/>
      <c r="AN34" s="187"/>
      <c r="AO34" s="187"/>
      <c r="AP34" s="188"/>
      <c r="AQ34" s="188"/>
      <c r="AR34" s="49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</row>
    <row r="35" spans="1:245" s="189" customFormat="1" x14ac:dyDescent="0.2">
      <c r="A35" s="195"/>
      <c r="B35" s="255" t="s">
        <v>37</v>
      </c>
      <c r="C35" s="196">
        <f t="shared" ref="C35:H35" si="28">SUM(C9:C34)</f>
        <v>251871</v>
      </c>
      <c r="D35" s="196">
        <f t="shared" si="28"/>
        <v>253168</v>
      </c>
      <c r="E35" s="196">
        <f t="shared" si="28"/>
        <v>104960</v>
      </c>
      <c r="F35" s="196">
        <f t="shared" si="28"/>
        <v>97312</v>
      </c>
      <c r="G35" s="196">
        <f t="shared" si="28"/>
        <v>23622</v>
      </c>
      <c r="H35" s="196">
        <f t="shared" si="28"/>
        <v>28896</v>
      </c>
      <c r="I35" s="199">
        <f>C35+E35+G35</f>
        <v>380453</v>
      </c>
      <c r="J35" s="199">
        <f>D35+F35+H35</f>
        <v>379376</v>
      </c>
      <c r="K35" s="197">
        <f>J35/I35*100-100</f>
        <v>-0.28308358719736759</v>
      </c>
      <c r="L35" s="196">
        <f>L9+L10+L11+L12+L13+L14+L15+L16+L17+L18+L19+L20+L21+L22+L23+L24+L25+L26+L27+L28+L29+L30+L31+L32+L33+L34</f>
        <v>10433</v>
      </c>
      <c r="M35" s="196">
        <f>M9+M10+M11+M12+M13+M14+M15+M16+M17+M18+M19+M20+M21+M22+M23+M24+M25+M26+M27+M28+M29+M30+M31+M32+M33+M34</f>
        <v>11468</v>
      </c>
      <c r="N35" s="198">
        <f>L35/C35*100</f>
        <v>4.1421997768699059</v>
      </c>
      <c r="O35" s="198">
        <f>M35/D35*100</f>
        <v>4.5297983947418317</v>
      </c>
      <c r="P35" s="196">
        <f>P9+P10+P11+P12+P13+P14+P15+P16+P17+P18+P19+P20+P21+P22+P23+P24+P25+P26+P27+P28+P29+P30+P31+P32+P33+P34</f>
        <v>20516</v>
      </c>
      <c r="Q35" s="196">
        <f>Q9+Q10+Q11+Q12+Q13+Q14+Q15+Q16+Q17+Q18+Q19+Q20+Q21+Q22+Q23+Q24+Q25+Q26+Q27+Q28+Q29+Q30+Q31+Q32+Q33+Q34</f>
        <v>22313</v>
      </c>
      <c r="R35" s="198">
        <f>P35/E35*100</f>
        <v>19.546493902439025</v>
      </c>
      <c r="S35" s="198">
        <f>Q35/F35*100</f>
        <v>22.929340677408746</v>
      </c>
      <c r="T35" s="196">
        <f>T9+T10+T11+T12+T13+T14+T15+T16+T17+T18+T19+T20+T21+T22+T23+T24+T25+T26+T27+T28+T29+T30+T31+T32+T33+T34</f>
        <v>2182</v>
      </c>
      <c r="U35" s="196">
        <f>U9+U10+U11+U12+U13+U14+U15+U16+U17+U18+U19+U20+U21+U22+U23+U24+U25+U26+U27+U28+U29+U30+U31+U32+U33+U34</f>
        <v>3685</v>
      </c>
      <c r="V35" s="188">
        <f t="shared" si="22"/>
        <v>9.2371518076369483</v>
      </c>
      <c r="W35" s="198">
        <f>U35/H35*100</f>
        <v>12.75263012181617</v>
      </c>
      <c r="X35" s="196">
        <f>X9+X10+X11+X12+X13+X14+X15+X16+X17+X18+X19+X20+X21+X22+X23+X24+X25+X26+X27+X28+X29+X30+X31+X32+X33+X34</f>
        <v>33131</v>
      </c>
      <c r="Y35" s="204">
        <f>M35+Q35+U35</f>
        <v>37466</v>
      </c>
      <c r="Z35" s="205">
        <f t="shared" si="26"/>
        <v>8.7083029966907866</v>
      </c>
      <c r="AA35" s="198">
        <f>Y35/J35*100</f>
        <v>9.875690607734807</v>
      </c>
      <c r="AB35" s="196">
        <f>AB9+AB10+AB11+AB12+AB13+AB14+AB15+AB16+AB17+AB18+AB19+AB20+AB21+AB22+AB23+AB24+AB25+AB26+AB27+AB28+AB29+AB30+AB31+AB32+AB33+AB34</f>
        <v>1645</v>
      </c>
      <c r="AC35" s="196">
        <f>AC9+AC10+AC11+AC12+AC13+AC14+AC15+AC16+AC17+AC18+AC19+AC20+AC21+AC22+AC23+AC24+AC25+AC26+AC27+AC28+AC29+AC30+AC31+AC32+AC33+AC34</f>
        <v>2275</v>
      </c>
      <c r="AD35" s="198">
        <f>AB35/L35*100</f>
        <v>15.767276909805425</v>
      </c>
      <c r="AE35" s="198">
        <f>AC35/M35*100</f>
        <v>19.837809557028251</v>
      </c>
      <c r="AF35" s="196">
        <v>607</v>
      </c>
      <c r="AG35" s="196">
        <f>AG9+AG10+AG11+AG12+AG13+AG14+AG15+AG16+AG17+AG18+AG19+AG20+AG21+AG22+AG23+AG24+AG25+AG26+AG27+AG28+AG29+AG30+AG31+AG32+AG33+AG34</f>
        <v>2328</v>
      </c>
      <c r="AH35" s="198">
        <f>AF35/P35*100</f>
        <v>2.9586664067069606</v>
      </c>
      <c r="AI35" s="198">
        <f>AG35/Q35*100</f>
        <v>10.433379644153632</v>
      </c>
      <c r="AJ35" s="196">
        <f>AJ9+AJ10+AJ11+AJ12+AJ13+AJ14+AJ15+AJ16+AJ17+AJ18+AJ19+AJ20+AJ21+AJ22+AJ23+AJ24+AJ25+AJ26+AJ27+AJ28+AJ29+AJ30+AJ31+AJ32+AJ33+AJ34</f>
        <v>55</v>
      </c>
      <c r="AK35" s="196">
        <f>AK9+AK10+AK11+AK12+AK13+AK14+AK15+AK16+AK17+AK18+AK19+AK20+AK21+AK22+AK23+AK24+AK25+AK26+AK27+AK28+AK29+AK30+AK31+AK32+AK33+AK34</f>
        <v>134</v>
      </c>
      <c r="AL35" s="198">
        <f>AJ35/T35*100</f>
        <v>2.5206232813932172</v>
      </c>
      <c r="AM35" s="198">
        <f>AK35/U35*100</f>
        <v>3.6363636363636362</v>
      </c>
      <c r="AN35" s="204">
        <f>AB35+AF35+AJ35</f>
        <v>2307</v>
      </c>
      <c r="AO35" s="199">
        <f>AC35+AG35+AK35</f>
        <v>4737</v>
      </c>
      <c r="AP35" s="198">
        <f>AN35/X35*100</f>
        <v>6.963267030877426</v>
      </c>
      <c r="AQ35" s="198">
        <f>AO35/Y35*100</f>
        <v>12.643463406822185</v>
      </c>
      <c r="AR35" s="202"/>
      <c r="AS35" s="203"/>
    </row>
    <row r="36" spans="1:24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</sheetData>
  <mergeCells count="46">
    <mergeCell ref="L4:S4"/>
    <mergeCell ref="T4:AA4"/>
    <mergeCell ref="AP1:AQ1"/>
    <mergeCell ref="A2:B2"/>
    <mergeCell ref="A4:A7"/>
    <mergeCell ref="B4:B7"/>
    <mergeCell ref="C4:K4"/>
    <mergeCell ref="AB4:AQ4"/>
    <mergeCell ref="C5:D5"/>
    <mergeCell ref="AB5:AE5"/>
    <mergeCell ref="AF5:AI5"/>
    <mergeCell ref="AJ5:AM5"/>
    <mergeCell ref="E5:F5"/>
    <mergeCell ref="G5:H5"/>
    <mergeCell ref="I5:K5"/>
    <mergeCell ref="L5:O5"/>
    <mergeCell ref="P5:S5"/>
    <mergeCell ref="AN5:AQ5"/>
    <mergeCell ref="C6:C7"/>
    <mergeCell ref="D6:D7"/>
    <mergeCell ref="E6:E7"/>
    <mergeCell ref="F6:F7"/>
    <mergeCell ref="G6:G7"/>
    <mergeCell ref="H6:H7"/>
    <mergeCell ref="I6:I7"/>
    <mergeCell ref="T5:W5"/>
    <mergeCell ref="X5:AA5"/>
    <mergeCell ref="C2:S2"/>
    <mergeCell ref="AB6:AC6"/>
    <mergeCell ref="AD6:AE6"/>
    <mergeCell ref="AF6:AG6"/>
    <mergeCell ref="AH6:AI6"/>
    <mergeCell ref="P6:Q6"/>
    <mergeCell ref="R6:S6"/>
    <mergeCell ref="T6:U6"/>
    <mergeCell ref="V6:W6"/>
    <mergeCell ref="X6:Y6"/>
    <mergeCell ref="AJ6:AK6"/>
    <mergeCell ref="AL6:AM6"/>
    <mergeCell ref="AN6:AO6"/>
    <mergeCell ref="AP6:AQ6"/>
    <mergeCell ref="Z6:AA6"/>
    <mergeCell ref="J6:J7"/>
    <mergeCell ref="K6:K7"/>
    <mergeCell ref="L6:M6"/>
    <mergeCell ref="N6:O6"/>
  </mergeCells>
  <conditionalFormatting sqref="AK10:AK33">
    <cfRule type="cellIs" dxfId="64" priority="2" stopIfTrue="1" operator="equal">
      <formula>0</formula>
    </cfRule>
  </conditionalFormatting>
  <conditionalFormatting sqref="AL10:AM33">
    <cfRule type="cellIs" dxfId="63" priority="1" stopIfTrue="1" operator="equal">
      <formula>0</formula>
    </cfRule>
  </conditionalFormatting>
  <pageMargins left="0.19685039370078741" right="0.11811023622047245" top="0.35433070866141736" bottom="0.15748031496062992" header="0.31496062992125984" footer="0.31496062992125984"/>
  <pageSetup paperSize="9" scale="82" orientation="landscape" r:id="rId1"/>
  <headerFooter alignWithMargins="0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65"/>
  <sheetViews>
    <sheetView workbookViewId="0">
      <selection activeCell="O6" sqref="O6"/>
    </sheetView>
  </sheetViews>
  <sheetFormatPr defaultRowHeight="12.75" x14ac:dyDescent="0.2"/>
  <cols>
    <col min="1" max="1" width="3.28515625" style="207" customWidth="1"/>
    <col min="2" max="2" width="24" style="207" customWidth="1"/>
    <col min="3" max="4" width="7.140625" style="208" customWidth="1"/>
    <col min="5" max="5" width="5.5703125" style="208" customWidth="1"/>
    <col min="6" max="7" width="6.7109375" style="208" customWidth="1"/>
    <col min="8" max="9" width="5.85546875" style="208" customWidth="1"/>
    <col min="10" max="12" width="6.5703125" style="208" customWidth="1"/>
    <col min="13" max="13" width="6.42578125" style="208" customWidth="1"/>
    <col min="14" max="15" width="7.140625" style="208" customWidth="1"/>
    <col min="16" max="16" width="5.7109375" style="208" customWidth="1"/>
    <col min="17" max="18" width="6" style="208" customWidth="1"/>
    <col min="19" max="20" width="6.5703125" style="208" customWidth="1"/>
    <col min="21" max="22" width="6.140625" style="210" customWidth="1"/>
    <col min="23" max="23" width="6.5703125" style="210" customWidth="1"/>
    <col min="24" max="24" width="6.5703125" style="208" customWidth="1"/>
    <col min="25" max="16384" width="9.140625" style="207"/>
  </cols>
  <sheetData>
    <row r="1" spans="1:214" ht="12.75" customHeight="1" x14ac:dyDescent="0.2">
      <c r="M1" s="209" t="s">
        <v>460</v>
      </c>
      <c r="X1" s="209"/>
    </row>
    <row r="2" spans="1:214" ht="39" customHeight="1" x14ac:dyDescent="0.2">
      <c r="A2" s="360" t="s">
        <v>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</row>
    <row r="3" spans="1:214" ht="9.75" customHeight="1" x14ac:dyDescent="0.2"/>
    <row r="4" spans="1:214" s="212" customFormat="1" ht="19.5" customHeight="1" x14ac:dyDescent="0.2">
      <c r="A4" s="350" t="s">
        <v>27</v>
      </c>
      <c r="B4" s="361" t="s">
        <v>447</v>
      </c>
      <c r="C4" s="354" t="s">
        <v>113</v>
      </c>
      <c r="D4" s="355"/>
      <c r="E4" s="355"/>
      <c r="F4" s="355"/>
      <c r="G4" s="355"/>
      <c r="H4" s="355"/>
      <c r="I4" s="355"/>
      <c r="J4" s="355"/>
      <c r="K4" s="355"/>
      <c r="L4" s="355"/>
      <c r="M4" s="356"/>
    </row>
    <row r="5" spans="1:214" s="212" customFormat="1" ht="31.5" customHeight="1" x14ac:dyDescent="0.2">
      <c r="A5" s="350"/>
      <c r="B5" s="361"/>
      <c r="C5" s="362" t="s">
        <v>101</v>
      </c>
      <c r="D5" s="363"/>
      <c r="E5" s="364"/>
      <c r="F5" s="337" t="s">
        <v>109</v>
      </c>
      <c r="G5" s="337"/>
      <c r="H5" s="337"/>
      <c r="I5" s="337"/>
      <c r="J5" s="337" t="s">
        <v>111</v>
      </c>
      <c r="K5" s="337"/>
      <c r="L5" s="337"/>
      <c r="M5" s="337"/>
    </row>
    <row r="6" spans="1:214" s="212" customFormat="1" ht="21" customHeight="1" x14ac:dyDescent="0.2">
      <c r="A6" s="350"/>
      <c r="B6" s="361"/>
      <c r="C6" s="337">
        <v>2019</v>
      </c>
      <c r="D6" s="337">
        <v>2020</v>
      </c>
      <c r="E6" s="334" t="s">
        <v>114</v>
      </c>
      <c r="F6" s="336" t="s">
        <v>41</v>
      </c>
      <c r="G6" s="336"/>
      <c r="H6" s="334" t="s">
        <v>110</v>
      </c>
      <c r="I6" s="334"/>
      <c r="J6" s="336" t="s">
        <v>41</v>
      </c>
      <c r="K6" s="336"/>
      <c r="L6" s="334" t="s">
        <v>110</v>
      </c>
      <c r="M6" s="334"/>
    </row>
    <row r="7" spans="1:214" s="212" customFormat="1" ht="18.75" customHeight="1" x14ac:dyDescent="0.2">
      <c r="A7" s="350"/>
      <c r="B7" s="361"/>
      <c r="C7" s="337"/>
      <c r="D7" s="337"/>
      <c r="E7" s="334"/>
      <c r="F7" s="13">
        <v>2019</v>
      </c>
      <c r="G7" s="13">
        <v>2020</v>
      </c>
      <c r="H7" s="13">
        <v>2019</v>
      </c>
      <c r="I7" s="13">
        <v>2020</v>
      </c>
      <c r="J7" s="13">
        <v>2019</v>
      </c>
      <c r="K7" s="13">
        <v>2020</v>
      </c>
      <c r="L7" s="13">
        <v>2019</v>
      </c>
      <c r="M7" s="13">
        <v>2020</v>
      </c>
    </row>
    <row r="8" spans="1:214" s="212" customFormat="1" ht="12.75" customHeight="1" x14ac:dyDescent="0.2">
      <c r="A8" s="214" t="s">
        <v>28</v>
      </c>
      <c r="B8" s="214" t="s">
        <v>30</v>
      </c>
      <c r="C8" s="12">
        <v>1</v>
      </c>
      <c r="D8" s="12">
        <v>2</v>
      </c>
      <c r="E8" s="12">
        <v>3</v>
      </c>
      <c r="F8" s="12">
        <v>4</v>
      </c>
      <c r="G8" s="12">
        <v>5</v>
      </c>
      <c r="H8" s="12">
        <v>6</v>
      </c>
      <c r="I8" s="12">
        <v>7</v>
      </c>
      <c r="J8" s="12">
        <v>8</v>
      </c>
      <c r="K8" s="12">
        <v>9</v>
      </c>
      <c r="L8" s="12">
        <v>10</v>
      </c>
      <c r="M8" s="12">
        <v>11</v>
      </c>
    </row>
    <row r="9" spans="1:214" s="220" customFormat="1" ht="15" customHeight="1" x14ac:dyDescent="0.2">
      <c r="A9" s="216">
        <v>1</v>
      </c>
      <c r="B9" s="217" t="s">
        <v>74</v>
      </c>
      <c r="C9" s="34"/>
      <c r="D9" s="34"/>
      <c r="E9" s="34"/>
      <c r="F9" s="34"/>
      <c r="G9" s="34"/>
      <c r="H9" s="38"/>
      <c r="I9" s="38"/>
      <c r="J9" s="34"/>
      <c r="K9" s="34"/>
      <c r="L9" s="38"/>
      <c r="M9" s="38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1"/>
      <c r="BN9" s="221"/>
      <c r="BO9" s="221"/>
      <c r="BP9" s="221"/>
      <c r="BQ9" s="221"/>
      <c r="BR9" s="221"/>
      <c r="BS9" s="221"/>
      <c r="BT9" s="221"/>
      <c r="BU9" s="221"/>
      <c r="BV9" s="221"/>
      <c r="BW9" s="221"/>
      <c r="BX9" s="221"/>
      <c r="BY9" s="221"/>
      <c r="BZ9" s="221"/>
      <c r="CA9" s="221"/>
      <c r="CB9" s="221"/>
      <c r="CC9" s="221"/>
      <c r="CD9" s="221"/>
      <c r="CE9" s="221"/>
      <c r="CF9" s="221"/>
      <c r="CG9" s="221"/>
      <c r="CH9" s="221"/>
      <c r="CI9" s="221"/>
      <c r="CJ9" s="221"/>
      <c r="CK9" s="221"/>
      <c r="CL9" s="221"/>
      <c r="CM9" s="221"/>
      <c r="CN9" s="221"/>
      <c r="CO9" s="221"/>
      <c r="CP9" s="221"/>
      <c r="CQ9" s="221"/>
      <c r="CR9" s="221"/>
      <c r="CS9" s="221"/>
      <c r="CT9" s="221"/>
      <c r="CU9" s="221"/>
      <c r="CV9" s="221"/>
      <c r="CW9" s="221"/>
      <c r="CX9" s="221"/>
      <c r="CY9" s="221"/>
      <c r="CZ9" s="221"/>
      <c r="DA9" s="221"/>
      <c r="DB9" s="221"/>
      <c r="DC9" s="221"/>
      <c r="DD9" s="221"/>
      <c r="DE9" s="221"/>
      <c r="DF9" s="221"/>
      <c r="DG9" s="221"/>
      <c r="DH9" s="221"/>
      <c r="DI9" s="221"/>
      <c r="DJ9" s="221"/>
      <c r="DK9" s="221"/>
      <c r="DL9" s="221"/>
      <c r="DM9" s="221"/>
      <c r="DN9" s="221"/>
      <c r="DO9" s="221"/>
      <c r="DP9" s="221"/>
      <c r="DQ9" s="221"/>
      <c r="DR9" s="221"/>
      <c r="DS9" s="221"/>
      <c r="DT9" s="221"/>
      <c r="DU9" s="221"/>
      <c r="DV9" s="221"/>
      <c r="DW9" s="221"/>
      <c r="DX9" s="221"/>
      <c r="DY9" s="221"/>
      <c r="DZ9" s="221"/>
      <c r="EA9" s="221"/>
      <c r="EB9" s="221"/>
      <c r="EC9" s="221"/>
      <c r="ED9" s="221"/>
      <c r="EE9" s="221"/>
      <c r="EF9" s="221"/>
      <c r="EG9" s="221"/>
      <c r="EH9" s="221"/>
      <c r="EI9" s="221"/>
      <c r="EJ9" s="221"/>
      <c r="EK9" s="221"/>
      <c r="EL9" s="221"/>
      <c r="EM9" s="221"/>
      <c r="EN9" s="221"/>
      <c r="EO9" s="221"/>
      <c r="EP9" s="221"/>
      <c r="EQ9" s="221"/>
      <c r="ER9" s="221"/>
      <c r="ES9" s="221"/>
      <c r="ET9" s="221"/>
      <c r="EU9" s="221"/>
      <c r="EV9" s="221"/>
      <c r="EW9" s="221"/>
      <c r="EX9" s="221"/>
      <c r="EY9" s="221"/>
      <c r="EZ9" s="221"/>
      <c r="FA9" s="221"/>
      <c r="FB9" s="221"/>
      <c r="FC9" s="221"/>
      <c r="FD9" s="221"/>
      <c r="FE9" s="221"/>
      <c r="FF9" s="221"/>
      <c r="FG9" s="221"/>
      <c r="FH9" s="221"/>
      <c r="FI9" s="221"/>
      <c r="FJ9" s="221"/>
      <c r="FK9" s="221"/>
      <c r="FL9" s="221"/>
      <c r="FM9" s="221"/>
      <c r="FN9" s="221"/>
      <c r="FO9" s="221"/>
      <c r="FP9" s="221"/>
      <c r="FQ9" s="221"/>
      <c r="FR9" s="221"/>
      <c r="FS9" s="221"/>
      <c r="FT9" s="221"/>
      <c r="FU9" s="221"/>
      <c r="FV9" s="221"/>
      <c r="FW9" s="221"/>
      <c r="FX9" s="221"/>
      <c r="FY9" s="221"/>
      <c r="FZ9" s="221"/>
      <c r="GA9" s="221"/>
      <c r="GB9" s="221"/>
      <c r="GC9" s="221"/>
      <c r="GD9" s="221"/>
      <c r="GE9" s="221"/>
      <c r="GF9" s="221"/>
      <c r="GG9" s="221"/>
      <c r="GH9" s="221"/>
      <c r="GI9" s="221"/>
      <c r="GJ9" s="221"/>
      <c r="GK9" s="221"/>
      <c r="GL9" s="221"/>
      <c r="GM9" s="221"/>
      <c r="GN9" s="221"/>
      <c r="GO9" s="221"/>
      <c r="GP9" s="221"/>
      <c r="GQ9" s="221"/>
      <c r="GR9" s="221"/>
      <c r="GS9" s="221"/>
      <c r="GT9" s="221"/>
      <c r="GU9" s="221"/>
      <c r="GV9" s="221"/>
      <c r="GW9" s="221"/>
      <c r="GX9" s="221"/>
      <c r="GY9" s="221"/>
      <c r="GZ9" s="221"/>
      <c r="HA9" s="221"/>
      <c r="HB9" s="221"/>
      <c r="HC9" s="221"/>
      <c r="HD9" s="221"/>
      <c r="HE9" s="221"/>
      <c r="HF9" s="221"/>
    </row>
    <row r="10" spans="1:214" s="220" customFormat="1" ht="15" customHeight="1" x14ac:dyDescent="0.2">
      <c r="A10" s="222" t="s">
        <v>47</v>
      </c>
      <c r="B10" s="223" t="s">
        <v>75</v>
      </c>
      <c r="C10" s="61">
        <v>7260</v>
      </c>
      <c r="D10" s="61">
        <v>10652</v>
      </c>
      <c r="E10" s="63">
        <f t="shared" ref="E10:E34" si="0">D10/C10*100-100</f>
        <v>46.721763085399459</v>
      </c>
      <c r="F10" s="61">
        <v>1198</v>
      </c>
      <c r="G10" s="61">
        <v>3215</v>
      </c>
      <c r="H10" s="64">
        <f t="shared" ref="H10:I34" si="1">F10/C10*100</f>
        <v>16.501377410468322</v>
      </c>
      <c r="I10" s="64">
        <f t="shared" si="1"/>
        <v>30.182125422455876</v>
      </c>
      <c r="J10" s="20">
        <v>8</v>
      </c>
      <c r="K10" s="91">
        <v>15</v>
      </c>
      <c r="L10" s="64">
        <f t="shared" ref="L10:M34" si="2">J10/F10*100</f>
        <v>0.667779632721202</v>
      </c>
      <c r="M10" s="64">
        <f t="shared" si="2"/>
        <v>0.46656298600311047</v>
      </c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4"/>
      <c r="DB10" s="224"/>
      <c r="DC10" s="224"/>
      <c r="DD10" s="224"/>
      <c r="DE10" s="224"/>
      <c r="DF10" s="224"/>
      <c r="DG10" s="224"/>
      <c r="DH10" s="224"/>
      <c r="DI10" s="224"/>
      <c r="DJ10" s="224"/>
      <c r="DK10" s="224"/>
      <c r="DL10" s="224"/>
      <c r="DM10" s="224"/>
      <c r="DN10" s="224"/>
      <c r="DO10" s="224"/>
      <c r="DP10" s="224"/>
      <c r="DQ10" s="224"/>
      <c r="DR10" s="224"/>
      <c r="DS10" s="224"/>
      <c r="DT10" s="224"/>
      <c r="DU10" s="224"/>
      <c r="DV10" s="224"/>
      <c r="DW10" s="224"/>
      <c r="DX10" s="224"/>
      <c r="DY10" s="224"/>
      <c r="DZ10" s="224"/>
      <c r="EA10" s="224"/>
      <c r="EB10" s="224"/>
      <c r="EC10" s="224"/>
      <c r="ED10" s="224"/>
      <c r="EE10" s="224"/>
      <c r="EF10" s="224"/>
      <c r="EG10" s="224"/>
      <c r="EH10" s="224"/>
      <c r="EI10" s="224"/>
      <c r="EJ10" s="224"/>
      <c r="EK10" s="224"/>
      <c r="EL10" s="224"/>
      <c r="EM10" s="224"/>
      <c r="EN10" s="224"/>
      <c r="EO10" s="224"/>
      <c r="EP10" s="224"/>
      <c r="EQ10" s="224"/>
      <c r="ER10" s="224"/>
      <c r="ES10" s="224"/>
      <c r="ET10" s="224"/>
      <c r="EU10" s="224"/>
      <c r="EV10" s="224"/>
      <c r="EW10" s="224"/>
      <c r="EX10" s="224"/>
      <c r="EY10" s="224"/>
      <c r="EZ10" s="224"/>
      <c r="FA10" s="224"/>
      <c r="FB10" s="224"/>
      <c r="FC10" s="224"/>
      <c r="FD10" s="224"/>
      <c r="FE10" s="224"/>
      <c r="FF10" s="224"/>
      <c r="FG10" s="224"/>
      <c r="FH10" s="224"/>
      <c r="FI10" s="224"/>
      <c r="FJ10" s="224"/>
      <c r="FK10" s="224"/>
      <c r="FL10" s="224"/>
      <c r="FM10" s="224"/>
      <c r="FN10" s="224"/>
      <c r="FO10" s="224"/>
      <c r="FP10" s="224"/>
      <c r="FQ10" s="224"/>
      <c r="FR10" s="224"/>
      <c r="FS10" s="224"/>
      <c r="FT10" s="224"/>
      <c r="FU10" s="224"/>
      <c r="FV10" s="224"/>
      <c r="FW10" s="224"/>
      <c r="FX10" s="224"/>
      <c r="FY10" s="224"/>
      <c r="FZ10" s="224"/>
      <c r="GA10" s="224"/>
      <c r="GB10" s="224"/>
      <c r="GC10" s="224"/>
      <c r="GD10" s="224"/>
      <c r="GE10" s="224"/>
      <c r="GF10" s="224"/>
      <c r="GG10" s="224"/>
      <c r="GH10" s="224"/>
      <c r="GI10" s="224"/>
      <c r="GJ10" s="224"/>
      <c r="GK10" s="224"/>
      <c r="GL10" s="224"/>
      <c r="GM10" s="224"/>
      <c r="GN10" s="224"/>
      <c r="GO10" s="224"/>
      <c r="GP10" s="224"/>
      <c r="GQ10" s="224"/>
      <c r="GR10" s="224"/>
      <c r="GS10" s="224"/>
      <c r="GT10" s="224"/>
      <c r="GU10" s="224"/>
      <c r="GV10" s="224"/>
      <c r="GW10" s="224"/>
      <c r="GX10" s="224"/>
      <c r="GY10" s="224"/>
      <c r="GZ10" s="224"/>
      <c r="HA10" s="224"/>
      <c r="HB10" s="224"/>
      <c r="HC10" s="224"/>
      <c r="HD10" s="224"/>
      <c r="HE10" s="224"/>
      <c r="HF10" s="224"/>
    </row>
    <row r="11" spans="1:214" s="220" customFormat="1" ht="15" customHeight="1" x14ac:dyDescent="0.2">
      <c r="A11" s="222" t="s">
        <v>48</v>
      </c>
      <c r="B11" s="223" t="s">
        <v>76</v>
      </c>
      <c r="C11" s="61">
        <v>5732</v>
      </c>
      <c r="D11" s="61">
        <v>19797</v>
      </c>
      <c r="E11" s="63">
        <f t="shared" si="0"/>
        <v>245.37683182135379</v>
      </c>
      <c r="F11" s="61">
        <v>1287</v>
      </c>
      <c r="G11" s="61">
        <v>5427</v>
      </c>
      <c r="H11" s="64">
        <f t="shared" si="1"/>
        <v>22.452896022330773</v>
      </c>
      <c r="I11" s="64">
        <f t="shared" si="1"/>
        <v>27.413244430974395</v>
      </c>
      <c r="J11" s="61">
        <v>2</v>
      </c>
      <c r="K11" s="61">
        <v>3</v>
      </c>
      <c r="L11" s="64">
        <f t="shared" si="2"/>
        <v>0.15540015540015539</v>
      </c>
      <c r="M11" s="64">
        <f t="shared" si="2"/>
        <v>5.5279159756771695E-2</v>
      </c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4"/>
      <c r="DB11" s="224"/>
      <c r="DC11" s="224"/>
      <c r="DD11" s="224"/>
      <c r="DE11" s="224"/>
      <c r="DF11" s="224"/>
      <c r="DG11" s="224"/>
      <c r="DH11" s="224"/>
      <c r="DI11" s="224"/>
      <c r="DJ11" s="224"/>
      <c r="DK11" s="224"/>
      <c r="DL11" s="224"/>
      <c r="DM11" s="224"/>
      <c r="DN11" s="224"/>
      <c r="DO11" s="224"/>
      <c r="DP11" s="224"/>
      <c r="DQ11" s="224"/>
      <c r="DR11" s="224"/>
      <c r="DS11" s="224"/>
      <c r="DT11" s="224"/>
      <c r="DU11" s="224"/>
      <c r="DV11" s="224"/>
      <c r="DW11" s="224"/>
      <c r="DX11" s="224"/>
      <c r="DY11" s="224"/>
      <c r="DZ11" s="224"/>
      <c r="EA11" s="224"/>
      <c r="EB11" s="224"/>
      <c r="EC11" s="224"/>
      <c r="ED11" s="224"/>
      <c r="EE11" s="224"/>
      <c r="EF11" s="224"/>
      <c r="EG11" s="224"/>
      <c r="EH11" s="224"/>
      <c r="EI11" s="224"/>
      <c r="EJ11" s="224"/>
      <c r="EK11" s="224"/>
      <c r="EL11" s="224"/>
      <c r="EM11" s="224"/>
      <c r="EN11" s="224"/>
      <c r="EO11" s="224"/>
      <c r="EP11" s="224"/>
      <c r="EQ11" s="224"/>
      <c r="ER11" s="224"/>
      <c r="ES11" s="224"/>
      <c r="ET11" s="224"/>
      <c r="EU11" s="224"/>
      <c r="EV11" s="224"/>
      <c r="EW11" s="224"/>
      <c r="EX11" s="224"/>
      <c r="EY11" s="224"/>
      <c r="EZ11" s="224"/>
      <c r="FA11" s="224"/>
      <c r="FB11" s="224"/>
      <c r="FC11" s="224"/>
      <c r="FD11" s="224"/>
      <c r="FE11" s="224"/>
      <c r="FF11" s="224"/>
      <c r="FG11" s="224"/>
      <c r="FH11" s="224"/>
      <c r="FI11" s="224"/>
      <c r="FJ11" s="224"/>
      <c r="FK11" s="224"/>
      <c r="FL11" s="224"/>
      <c r="FM11" s="224"/>
      <c r="FN11" s="224"/>
      <c r="FO11" s="224"/>
      <c r="FP11" s="224"/>
      <c r="FQ11" s="224"/>
      <c r="FR11" s="224"/>
      <c r="FS11" s="224"/>
      <c r="FT11" s="224"/>
      <c r="FU11" s="224"/>
      <c r="FV11" s="224"/>
      <c r="FW11" s="224"/>
      <c r="FX11" s="224"/>
      <c r="FY11" s="224"/>
      <c r="FZ11" s="224"/>
      <c r="GA11" s="224"/>
      <c r="GB11" s="224"/>
      <c r="GC11" s="224"/>
      <c r="GD11" s="224"/>
      <c r="GE11" s="224"/>
      <c r="GF11" s="224"/>
      <c r="GG11" s="224"/>
      <c r="GH11" s="224"/>
      <c r="GI11" s="224"/>
      <c r="GJ11" s="224"/>
      <c r="GK11" s="224"/>
      <c r="GL11" s="224"/>
      <c r="GM11" s="224"/>
      <c r="GN11" s="224"/>
      <c r="GO11" s="224"/>
      <c r="GP11" s="224"/>
      <c r="GQ11" s="224"/>
      <c r="GR11" s="224"/>
      <c r="GS11" s="224"/>
      <c r="GT11" s="224"/>
      <c r="GU11" s="224"/>
      <c r="GV11" s="224"/>
      <c r="GW11" s="224"/>
      <c r="GX11" s="224"/>
      <c r="GY11" s="224"/>
      <c r="GZ11" s="224"/>
      <c r="HA11" s="224"/>
      <c r="HB11" s="224"/>
      <c r="HC11" s="224"/>
      <c r="HD11" s="224"/>
      <c r="HE11" s="224"/>
      <c r="HF11" s="224"/>
    </row>
    <row r="12" spans="1:214" s="220" customFormat="1" ht="15" customHeight="1" x14ac:dyDescent="0.2">
      <c r="A12" s="222" t="s">
        <v>49</v>
      </c>
      <c r="B12" s="223" t="s">
        <v>77</v>
      </c>
      <c r="C12" s="61">
        <v>18674</v>
      </c>
      <c r="D12" s="61">
        <v>22830</v>
      </c>
      <c r="E12" s="63">
        <f t="shared" si="0"/>
        <v>22.255542465459996</v>
      </c>
      <c r="F12" s="61">
        <v>3229</v>
      </c>
      <c r="G12" s="61">
        <v>5289</v>
      </c>
      <c r="H12" s="64">
        <f t="shared" si="1"/>
        <v>17.291421227374958</v>
      </c>
      <c r="I12" s="64">
        <f t="shared" si="1"/>
        <v>23.166885676741131</v>
      </c>
      <c r="J12" s="61">
        <v>56</v>
      </c>
      <c r="K12" s="61">
        <v>80</v>
      </c>
      <c r="L12" s="64">
        <f t="shared" si="2"/>
        <v>1.7342830597708268</v>
      </c>
      <c r="M12" s="64">
        <f t="shared" si="2"/>
        <v>1.5125732652675365</v>
      </c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</row>
    <row r="13" spans="1:214" s="220" customFormat="1" ht="15" customHeight="1" x14ac:dyDescent="0.2">
      <c r="A13" s="222" t="s">
        <v>50</v>
      </c>
      <c r="B13" s="223" t="s">
        <v>78</v>
      </c>
      <c r="C13" s="61">
        <v>21038</v>
      </c>
      <c r="D13" s="61">
        <v>17239</v>
      </c>
      <c r="E13" s="63">
        <f t="shared" si="0"/>
        <v>-18.057800171118927</v>
      </c>
      <c r="F13" s="61">
        <v>2011</v>
      </c>
      <c r="G13" s="61">
        <v>2901</v>
      </c>
      <c r="H13" s="64">
        <f t="shared" si="1"/>
        <v>9.5588934309344999</v>
      </c>
      <c r="I13" s="64">
        <f t="shared" si="1"/>
        <v>16.828122280874762</v>
      </c>
      <c r="J13" s="61">
        <v>20</v>
      </c>
      <c r="K13" s="61">
        <v>53</v>
      </c>
      <c r="L13" s="64">
        <f t="shared" si="2"/>
        <v>0.99453008453505709</v>
      </c>
      <c r="M13" s="64">
        <f t="shared" si="2"/>
        <v>1.8269562219924165</v>
      </c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</row>
    <row r="14" spans="1:214" s="220" customFormat="1" ht="15" customHeight="1" x14ac:dyDescent="0.2">
      <c r="A14" s="222" t="s">
        <v>51</v>
      </c>
      <c r="B14" s="223" t="s">
        <v>79</v>
      </c>
      <c r="C14" s="61">
        <v>18043</v>
      </c>
      <c r="D14" s="61">
        <v>33094</v>
      </c>
      <c r="E14" s="63">
        <f t="shared" si="0"/>
        <v>83.417391786288306</v>
      </c>
      <c r="F14" s="61">
        <v>7639</v>
      </c>
      <c r="G14" s="61">
        <v>14943</v>
      </c>
      <c r="H14" s="64">
        <f t="shared" si="1"/>
        <v>42.337748711411628</v>
      </c>
      <c r="I14" s="64">
        <f t="shared" si="1"/>
        <v>45.153199975826439</v>
      </c>
      <c r="J14" s="61">
        <v>20</v>
      </c>
      <c r="K14" s="61">
        <v>48</v>
      </c>
      <c r="L14" s="64">
        <f t="shared" si="2"/>
        <v>0.26181437360911114</v>
      </c>
      <c r="M14" s="64">
        <f t="shared" si="2"/>
        <v>0.32122063842601889</v>
      </c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</row>
    <row r="15" spans="1:214" s="220" customFormat="1" ht="15" customHeight="1" x14ac:dyDescent="0.2">
      <c r="A15" s="222" t="s">
        <v>52</v>
      </c>
      <c r="B15" s="223" t="s">
        <v>80</v>
      </c>
      <c r="C15" s="61">
        <v>3360</v>
      </c>
      <c r="D15" s="61">
        <v>5777</v>
      </c>
      <c r="E15" s="63">
        <f t="shared" si="0"/>
        <v>71.934523809523796</v>
      </c>
      <c r="F15" s="61">
        <v>644</v>
      </c>
      <c r="G15" s="61">
        <v>1287</v>
      </c>
      <c r="H15" s="64">
        <f t="shared" si="1"/>
        <v>19.166666666666668</v>
      </c>
      <c r="I15" s="64">
        <f t="shared" si="1"/>
        <v>22.277998961398648</v>
      </c>
      <c r="J15" s="61">
        <v>28</v>
      </c>
      <c r="K15" s="61">
        <v>56</v>
      </c>
      <c r="L15" s="64">
        <f t="shared" si="2"/>
        <v>4.3478260869565215</v>
      </c>
      <c r="M15" s="64">
        <f t="shared" si="2"/>
        <v>4.351204351204351</v>
      </c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</row>
    <row r="16" spans="1:214" s="220" customFormat="1" ht="15" customHeight="1" x14ac:dyDescent="0.2">
      <c r="A16" s="222" t="s">
        <v>53</v>
      </c>
      <c r="B16" s="223" t="s">
        <v>81</v>
      </c>
      <c r="C16" s="61">
        <v>10581</v>
      </c>
      <c r="D16" s="61">
        <v>14386</v>
      </c>
      <c r="E16" s="63">
        <f t="shared" si="0"/>
        <v>35.960684245345419</v>
      </c>
      <c r="F16" s="61">
        <v>1892</v>
      </c>
      <c r="G16" s="61">
        <v>3021</v>
      </c>
      <c r="H16" s="64">
        <f t="shared" si="1"/>
        <v>17.881107645780173</v>
      </c>
      <c r="I16" s="64">
        <f t="shared" si="1"/>
        <v>20.999582927846518</v>
      </c>
      <c r="J16" s="61">
        <v>1</v>
      </c>
      <c r="K16" s="61">
        <v>1</v>
      </c>
      <c r="L16" s="64">
        <f t="shared" si="2"/>
        <v>5.2854122621564484E-2</v>
      </c>
      <c r="M16" s="64">
        <f t="shared" si="2"/>
        <v>3.3101621979476997E-2</v>
      </c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</row>
    <row r="17" spans="1:214" s="220" customFormat="1" ht="15" customHeight="1" x14ac:dyDescent="0.2">
      <c r="A17" s="222" t="s">
        <v>54</v>
      </c>
      <c r="B17" s="223" t="s">
        <v>82</v>
      </c>
      <c r="C17" s="61">
        <v>4806</v>
      </c>
      <c r="D17" s="61">
        <v>5169</v>
      </c>
      <c r="E17" s="63">
        <f t="shared" si="0"/>
        <v>7.5530586766541887</v>
      </c>
      <c r="F17" s="61">
        <v>686</v>
      </c>
      <c r="G17" s="61">
        <v>1351</v>
      </c>
      <c r="H17" s="64">
        <f t="shared" si="1"/>
        <v>14.273824386183936</v>
      </c>
      <c r="I17" s="64">
        <f t="shared" si="1"/>
        <v>26.136583478429099</v>
      </c>
      <c r="J17" s="61"/>
      <c r="K17" s="61"/>
      <c r="L17" s="64">
        <f t="shared" si="2"/>
        <v>0</v>
      </c>
      <c r="M17" s="64">
        <f t="shared" si="2"/>
        <v>0</v>
      </c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  <c r="EJ17" s="224"/>
      <c r="EK17" s="224"/>
      <c r="EL17" s="224"/>
      <c r="EM17" s="224"/>
      <c r="EN17" s="224"/>
      <c r="EO17" s="224"/>
      <c r="EP17" s="224"/>
      <c r="EQ17" s="224"/>
      <c r="ER17" s="224"/>
      <c r="ES17" s="224"/>
      <c r="ET17" s="224"/>
      <c r="EU17" s="224"/>
      <c r="EV17" s="224"/>
      <c r="EW17" s="224"/>
      <c r="EX17" s="224"/>
      <c r="EY17" s="224"/>
      <c r="EZ17" s="224"/>
      <c r="FA17" s="224"/>
      <c r="FB17" s="224"/>
      <c r="FC17" s="224"/>
      <c r="FD17" s="224"/>
      <c r="FE17" s="224"/>
      <c r="FF17" s="224"/>
      <c r="FG17" s="224"/>
      <c r="FH17" s="224"/>
      <c r="FI17" s="224"/>
      <c r="FJ17" s="224"/>
      <c r="FK17" s="224"/>
      <c r="FL17" s="224"/>
      <c r="FM17" s="224"/>
      <c r="FN17" s="224"/>
      <c r="FO17" s="224"/>
      <c r="FP17" s="224"/>
      <c r="FQ17" s="224"/>
      <c r="FR17" s="224"/>
      <c r="FS17" s="224"/>
      <c r="FT17" s="224"/>
      <c r="FU17" s="224"/>
      <c r="FV17" s="224"/>
      <c r="FW17" s="224"/>
      <c r="FX17" s="224"/>
      <c r="FY17" s="224"/>
      <c r="FZ17" s="224"/>
      <c r="GA17" s="224"/>
      <c r="GB17" s="224"/>
      <c r="GC17" s="224"/>
      <c r="GD17" s="224"/>
      <c r="GE17" s="224"/>
      <c r="GF17" s="224"/>
      <c r="GG17" s="224"/>
      <c r="GH17" s="224"/>
      <c r="GI17" s="224"/>
      <c r="GJ17" s="224"/>
      <c r="GK17" s="224"/>
      <c r="GL17" s="224"/>
      <c r="GM17" s="224"/>
      <c r="GN17" s="224"/>
      <c r="GO17" s="224"/>
      <c r="GP17" s="224"/>
      <c r="GQ17" s="224"/>
      <c r="GR17" s="224"/>
      <c r="GS17" s="224"/>
      <c r="GT17" s="224"/>
      <c r="GU17" s="224"/>
      <c r="GV17" s="224"/>
      <c r="GW17" s="224"/>
      <c r="GX17" s="224"/>
      <c r="GY17" s="224"/>
      <c r="GZ17" s="224"/>
      <c r="HA17" s="224"/>
      <c r="HB17" s="224"/>
      <c r="HC17" s="224"/>
      <c r="HD17" s="224"/>
      <c r="HE17" s="224"/>
      <c r="HF17" s="224"/>
    </row>
    <row r="18" spans="1:214" s="220" customFormat="1" ht="15" customHeight="1" x14ac:dyDescent="0.2">
      <c r="A18" s="222" t="s">
        <v>55</v>
      </c>
      <c r="B18" s="223" t="s">
        <v>83</v>
      </c>
      <c r="C18" s="61">
        <v>11302</v>
      </c>
      <c r="D18" s="61">
        <v>19665</v>
      </c>
      <c r="E18" s="63">
        <f t="shared" si="0"/>
        <v>73.995752964077155</v>
      </c>
      <c r="F18" s="61">
        <v>3356</v>
      </c>
      <c r="G18" s="61">
        <v>9056</v>
      </c>
      <c r="H18" s="64">
        <f t="shared" si="1"/>
        <v>29.693859493894887</v>
      </c>
      <c r="I18" s="64">
        <f t="shared" si="1"/>
        <v>46.051360284769892</v>
      </c>
      <c r="J18" s="61">
        <v>237</v>
      </c>
      <c r="K18" s="61">
        <v>675</v>
      </c>
      <c r="L18" s="64">
        <f t="shared" si="2"/>
        <v>7.0619785458879623</v>
      </c>
      <c r="M18" s="64">
        <f t="shared" si="2"/>
        <v>7.453621908127209</v>
      </c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  <c r="DA18" s="224"/>
      <c r="DB18" s="224"/>
      <c r="DC18" s="224"/>
      <c r="DD18" s="224"/>
      <c r="DE18" s="224"/>
      <c r="DF18" s="224"/>
      <c r="DG18" s="224"/>
      <c r="DH18" s="224"/>
      <c r="DI18" s="224"/>
      <c r="DJ18" s="224"/>
      <c r="DK18" s="224"/>
      <c r="DL18" s="224"/>
      <c r="DM18" s="224"/>
      <c r="DN18" s="224"/>
      <c r="DO18" s="224"/>
      <c r="DP18" s="224"/>
      <c r="DQ18" s="224"/>
      <c r="DR18" s="224"/>
      <c r="DS18" s="224"/>
      <c r="DT18" s="224"/>
      <c r="DU18" s="224"/>
      <c r="DV18" s="224"/>
      <c r="DW18" s="224"/>
      <c r="DX18" s="224"/>
      <c r="DY18" s="224"/>
      <c r="DZ18" s="224"/>
      <c r="EA18" s="224"/>
      <c r="EB18" s="224"/>
      <c r="EC18" s="224"/>
      <c r="ED18" s="224"/>
      <c r="EE18" s="224"/>
      <c r="EF18" s="224"/>
      <c r="EG18" s="224"/>
      <c r="EH18" s="224"/>
      <c r="EI18" s="224"/>
      <c r="EJ18" s="224"/>
      <c r="EK18" s="224"/>
      <c r="EL18" s="224"/>
      <c r="EM18" s="224"/>
      <c r="EN18" s="224"/>
      <c r="EO18" s="224"/>
      <c r="EP18" s="224"/>
      <c r="EQ18" s="224"/>
      <c r="ER18" s="224"/>
      <c r="ES18" s="224"/>
      <c r="ET18" s="224"/>
      <c r="EU18" s="224"/>
      <c r="EV18" s="224"/>
      <c r="EW18" s="224"/>
      <c r="EX18" s="224"/>
      <c r="EY18" s="224"/>
      <c r="EZ18" s="224"/>
      <c r="FA18" s="224"/>
      <c r="FB18" s="224"/>
      <c r="FC18" s="224"/>
      <c r="FD18" s="224"/>
      <c r="FE18" s="224"/>
      <c r="FF18" s="224"/>
      <c r="FG18" s="224"/>
      <c r="FH18" s="224"/>
      <c r="FI18" s="224"/>
      <c r="FJ18" s="224"/>
      <c r="FK18" s="224"/>
      <c r="FL18" s="224"/>
      <c r="FM18" s="224"/>
      <c r="FN18" s="224"/>
      <c r="FO18" s="224"/>
      <c r="FP18" s="224"/>
      <c r="FQ18" s="224"/>
      <c r="FR18" s="224"/>
      <c r="FS18" s="224"/>
      <c r="FT18" s="224"/>
      <c r="FU18" s="224"/>
      <c r="FV18" s="224"/>
      <c r="FW18" s="224"/>
      <c r="FX18" s="224"/>
      <c r="FY18" s="224"/>
      <c r="FZ18" s="224"/>
      <c r="GA18" s="224"/>
      <c r="GB18" s="224"/>
      <c r="GC18" s="224"/>
      <c r="GD18" s="224"/>
      <c r="GE18" s="224"/>
      <c r="GF18" s="224"/>
      <c r="GG18" s="224"/>
      <c r="GH18" s="224"/>
      <c r="GI18" s="224"/>
      <c r="GJ18" s="224"/>
      <c r="GK18" s="224"/>
      <c r="GL18" s="224"/>
      <c r="GM18" s="224"/>
      <c r="GN18" s="224"/>
      <c r="GO18" s="224"/>
      <c r="GP18" s="224"/>
      <c r="GQ18" s="224"/>
      <c r="GR18" s="224"/>
      <c r="GS18" s="224"/>
      <c r="GT18" s="224"/>
      <c r="GU18" s="224"/>
      <c r="GV18" s="224"/>
      <c r="GW18" s="224"/>
      <c r="GX18" s="224"/>
      <c r="GY18" s="224"/>
      <c r="GZ18" s="224"/>
      <c r="HA18" s="224"/>
      <c r="HB18" s="224"/>
      <c r="HC18" s="224"/>
      <c r="HD18" s="224"/>
      <c r="HE18" s="224"/>
      <c r="HF18" s="224"/>
    </row>
    <row r="19" spans="1:214" s="220" customFormat="1" ht="15" customHeight="1" x14ac:dyDescent="0.2">
      <c r="A19" s="222" t="s">
        <v>56</v>
      </c>
      <c r="B19" s="223" t="s">
        <v>84</v>
      </c>
      <c r="C19" s="61">
        <v>4903</v>
      </c>
      <c r="D19" s="61">
        <v>7621</v>
      </c>
      <c r="E19" s="63">
        <f t="shared" si="0"/>
        <v>55.435447685090764</v>
      </c>
      <c r="F19" s="61">
        <v>905</v>
      </c>
      <c r="G19" s="61">
        <v>2258</v>
      </c>
      <c r="H19" s="64">
        <f t="shared" si="1"/>
        <v>18.458086885580258</v>
      </c>
      <c r="I19" s="64">
        <f t="shared" si="1"/>
        <v>29.628657656475525</v>
      </c>
      <c r="J19" s="61">
        <v>45</v>
      </c>
      <c r="K19" s="61">
        <v>78</v>
      </c>
      <c r="L19" s="64">
        <f t="shared" si="2"/>
        <v>4.972375690607735</v>
      </c>
      <c r="M19" s="64">
        <f t="shared" si="2"/>
        <v>3.4543844109831712</v>
      </c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224"/>
      <c r="DE19" s="224"/>
      <c r="DF19" s="224"/>
      <c r="DG19" s="224"/>
      <c r="DH19" s="224"/>
      <c r="DI19" s="224"/>
      <c r="DJ19" s="224"/>
      <c r="DK19" s="224"/>
      <c r="DL19" s="224"/>
      <c r="DM19" s="224"/>
      <c r="DN19" s="224"/>
      <c r="DO19" s="224"/>
      <c r="DP19" s="224"/>
      <c r="DQ19" s="224"/>
      <c r="DR19" s="224"/>
      <c r="DS19" s="224"/>
      <c r="DT19" s="224"/>
      <c r="DU19" s="224"/>
      <c r="DV19" s="224"/>
      <c r="DW19" s="224"/>
      <c r="DX19" s="224"/>
      <c r="DY19" s="224"/>
      <c r="DZ19" s="224"/>
      <c r="EA19" s="224"/>
      <c r="EB19" s="224"/>
      <c r="EC19" s="224"/>
      <c r="ED19" s="224"/>
      <c r="EE19" s="224"/>
      <c r="EF19" s="224"/>
      <c r="EG19" s="224"/>
      <c r="EH19" s="224"/>
      <c r="EI19" s="224"/>
      <c r="EJ19" s="224"/>
      <c r="EK19" s="224"/>
      <c r="EL19" s="224"/>
      <c r="EM19" s="224"/>
      <c r="EN19" s="224"/>
      <c r="EO19" s="224"/>
      <c r="EP19" s="224"/>
      <c r="EQ19" s="224"/>
      <c r="ER19" s="224"/>
      <c r="ES19" s="224"/>
      <c r="ET19" s="224"/>
      <c r="EU19" s="224"/>
      <c r="EV19" s="224"/>
      <c r="EW19" s="224"/>
      <c r="EX19" s="224"/>
      <c r="EY19" s="224"/>
      <c r="EZ19" s="224"/>
      <c r="FA19" s="224"/>
      <c r="FB19" s="224"/>
      <c r="FC19" s="224"/>
      <c r="FD19" s="224"/>
      <c r="FE19" s="224"/>
      <c r="FF19" s="224"/>
      <c r="FG19" s="224"/>
      <c r="FH19" s="224"/>
      <c r="FI19" s="224"/>
      <c r="FJ19" s="224"/>
      <c r="FK19" s="224"/>
      <c r="FL19" s="224"/>
      <c r="FM19" s="224"/>
      <c r="FN19" s="224"/>
      <c r="FO19" s="224"/>
      <c r="FP19" s="224"/>
      <c r="FQ19" s="224"/>
      <c r="FR19" s="224"/>
      <c r="FS19" s="224"/>
      <c r="FT19" s="224"/>
      <c r="FU19" s="224"/>
      <c r="FV19" s="224"/>
      <c r="FW19" s="224"/>
      <c r="FX19" s="224"/>
      <c r="FY19" s="224"/>
      <c r="FZ19" s="224"/>
      <c r="GA19" s="224"/>
      <c r="GB19" s="224"/>
      <c r="GC19" s="224"/>
      <c r="GD19" s="224"/>
      <c r="GE19" s="224"/>
      <c r="GF19" s="224"/>
      <c r="GG19" s="224"/>
      <c r="GH19" s="224"/>
      <c r="GI19" s="224"/>
      <c r="GJ19" s="224"/>
      <c r="GK19" s="224"/>
      <c r="GL19" s="224"/>
      <c r="GM19" s="224"/>
      <c r="GN19" s="224"/>
      <c r="GO19" s="224"/>
      <c r="GP19" s="224"/>
      <c r="GQ19" s="224"/>
      <c r="GR19" s="224"/>
      <c r="GS19" s="224"/>
      <c r="GT19" s="224"/>
      <c r="GU19" s="224"/>
      <c r="GV19" s="224"/>
      <c r="GW19" s="224"/>
      <c r="GX19" s="224"/>
      <c r="GY19" s="224"/>
      <c r="GZ19" s="224"/>
      <c r="HA19" s="224"/>
      <c r="HB19" s="224"/>
      <c r="HC19" s="224"/>
      <c r="HD19" s="224"/>
      <c r="HE19" s="224"/>
      <c r="HF19" s="224"/>
    </row>
    <row r="20" spans="1:214" s="220" customFormat="1" ht="15" customHeight="1" x14ac:dyDescent="0.2">
      <c r="A20" s="222" t="s">
        <v>57</v>
      </c>
      <c r="B20" s="223" t="s">
        <v>85</v>
      </c>
      <c r="C20" s="61">
        <v>7699</v>
      </c>
      <c r="D20" s="61">
        <v>6616</v>
      </c>
      <c r="E20" s="63">
        <f t="shared" si="0"/>
        <v>-14.066761917132098</v>
      </c>
      <c r="F20" s="61">
        <v>705</v>
      </c>
      <c r="G20" s="61">
        <v>1255</v>
      </c>
      <c r="H20" s="64">
        <f t="shared" si="1"/>
        <v>9.1570333809585662</v>
      </c>
      <c r="I20" s="64">
        <f t="shared" si="1"/>
        <v>18.969165659008464</v>
      </c>
      <c r="J20" s="61">
        <v>27</v>
      </c>
      <c r="K20" s="61">
        <v>37</v>
      </c>
      <c r="L20" s="64">
        <f t="shared" si="2"/>
        <v>3.8297872340425529</v>
      </c>
      <c r="M20" s="64">
        <f t="shared" si="2"/>
        <v>2.9482071713147411</v>
      </c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  <c r="DO20" s="224"/>
      <c r="DP20" s="224"/>
      <c r="DQ20" s="224"/>
      <c r="DR20" s="224"/>
      <c r="DS20" s="224"/>
      <c r="DT20" s="224"/>
      <c r="DU20" s="224"/>
      <c r="DV20" s="224"/>
      <c r="DW20" s="224"/>
      <c r="DX20" s="224"/>
      <c r="DY20" s="224"/>
      <c r="DZ20" s="224"/>
      <c r="EA20" s="224"/>
      <c r="EB20" s="224"/>
      <c r="EC20" s="224"/>
      <c r="ED20" s="224"/>
      <c r="EE20" s="224"/>
      <c r="EF20" s="224"/>
      <c r="EG20" s="224"/>
      <c r="EH20" s="224"/>
      <c r="EI20" s="224"/>
      <c r="EJ20" s="224"/>
      <c r="EK20" s="224"/>
      <c r="EL20" s="224"/>
      <c r="EM20" s="224"/>
      <c r="EN20" s="224"/>
      <c r="EO20" s="224"/>
      <c r="EP20" s="224"/>
      <c r="EQ20" s="224"/>
      <c r="ER20" s="224"/>
      <c r="ES20" s="224"/>
      <c r="ET20" s="224"/>
      <c r="EU20" s="224"/>
      <c r="EV20" s="224"/>
      <c r="EW20" s="224"/>
      <c r="EX20" s="224"/>
      <c r="EY20" s="224"/>
      <c r="EZ20" s="224"/>
      <c r="FA20" s="224"/>
      <c r="FB20" s="224"/>
      <c r="FC20" s="224"/>
      <c r="FD20" s="224"/>
      <c r="FE20" s="224"/>
      <c r="FF20" s="224"/>
      <c r="FG20" s="224"/>
      <c r="FH20" s="224"/>
      <c r="FI20" s="224"/>
      <c r="FJ20" s="224"/>
      <c r="FK20" s="224"/>
      <c r="FL20" s="224"/>
      <c r="FM20" s="224"/>
      <c r="FN20" s="224"/>
      <c r="FO20" s="224"/>
      <c r="FP20" s="224"/>
      <c r="FQ20" s="224"/>
      <c r="FR20" s="224"/>
      <c r="FS20" s="224"/>
      <c r="FT20" s="224"/>
      <c r="FU20" s="224"/>
      <c r="FV20" s="224"/>
      <c r="FW20" s="224"/>
      <c r="FX20" s="224"/>
      <c r="FY20" s="224"/>
      <c r="FZ20" s="224"/>
      <c r="GA20" s="224"/>
      <c r="GB20" s="224"/>
      <c r="GC20" s="224"/>
      <c r="GD20" s="224"/>
      <c r="GE20" s="224"/>
      <c r="GF20" s="224"/>
      <c r="GG20" s="224"/>
      <c r="GH20" s="224"/>
      <c r="GI20" s="224"/>
      <c r="GJ20" s="224"/>
      <c r="GK20" s="224"/>
      <c r="GL20" s="224"/>
      <c r="GM20" s="224"/>
      <c r="GN20" s="224"/>
      <c r="GO20" s="224"/>
      <c r="GP20" s="224"/>
      <c r="GQ20" s="224"/>
      <c r="GR20" s="224"/>
      <c r="GS20" s="224"/>
      <c r="GT20" s="224"/>
      <c r="GU20" s="224"/>
      <c r="GV20" s="224"/>
      <c r="GW20" s="224"/>
      <c r="GX20" s="224"/>
      <c r="GY20" s="224"/>
      <c r="GZ20" s="224"/>
      <c r="HA20" s="224"/>
      <c r="HB20" s="224"/>
      <c r="HC20" s="224"/>
      <c r="HD20" s="224"/>
      <c r="HE20" s="224"/>
      <c r="HF20" s="224"/>
    </row>
    <row r="21" spans="1:214" s="220" customFormat="1" ht="15" customHeight="1" x14ac:dyDescent="0.2">
      <c r="A21" s="222" t="s">
        <v>58</v>
      </c>
      <c r="B21" s="223" t="s">
        <v>86</v>
      </c>
      <c r="C21" s="61">
        <v>9882</v>
      </c>
      <c r="D21" s="61">
        <v>15661</v>
      </c>
      <c r="E21" s="63">
        <f t="shared" si="0"/>
        <v>58.480064764217758</v>
      </c>
      <c r="F21" s="61">
        <v>1902</v>
      </c>
      <c r="G21" s="61">
        <v>4848</v>
      </c>
      <c r="H21" s="64">
        <f t="shared" si="1"/>
        <v>19.247115968427444</v>
      </c>
      <c r="I21" s="64">
        <f t="shared" si="1"/>
        <v>30.95587765787625</v>
      </c>
      <c r="J21" s="61">
        <v>74</v>
      </c>
      <c r="K21" s="61">
        <v>101</v>
      </c>
      <c r="L21" s="64">
        <f t="shared" si="2"/>
        <v>3.890641430073607</v>
      </c>
      <c r="M21" s="64">
        <f t="shared" si="2"/>
        <v>2.083333333333333</v>
      </c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4"/>
      <c r="DB21" s="224"/>
      <c r="DC21" s="224"/>
      <c r="DD21" s="224"/>
      <c r="DE21" s="224"/>
      <c r="DF21" s="224"/>
      <c r="DG21" s="224"/>
      <c r="DH21" s="224"/>
      <c r="DI21" s="224"/>
      <c r="DJ21" s="224"/>
      <c r="DK21" s="224"/>
      <c r="DL21" s="224"/>
      <c r="DM21" s="224"/>
      <c r="DN21" s="224"/>
      <c r="DO21" s="224"/>
      <c r="DP21" s="224"/>
      <c r="DQ21" s="224"/>
      <c r="DR21" s="224"/>
      <c r="DS21" s="224"/>
      <c r="DT21" s="224"/>
      <c r="DU21" s="224"/>
      <c r="DV21" s="224"/>
      <c r="DW21" s="224"/>
      <c r="DX21" s="224"/>
      <c r="DY21" s="224"/>
      <c r="DZ21" s="224"/>
      <c r="EA21" s="224"/>
      <c r="EB21" s="224"/>
      <c r="EC21" s="224"/>
      <c r="ED21" s="224"/>
      <c r="EE21" s="224"/>
      <c r="EF21" s="224"/>
      <c r="EG21" s="224"/>
      <c r="EH21" s="224"/>
      <c r="EI21" s="224"/>
      <c r="EJ21" s="224"/>
      <c r="EK21" s="224"/>
      <c r="EL21" s="224"/>
      <c r="EM21" s="224"/>
      <c r="EN21" s="224"/>
      <c r="EO21" s="224"/>
      <c r="EP21" s="224"/>
      <c r="EQ21" s="224"/>
      <c r="ER21" s="224"/>
      <c r="ES21" s="224"/>
      <c r="ET21" s="224"/>
      <c r="EU21" s="224"/>
      <c r="EV21" s="224"/>
      <c r="EW21" s="224"/>
      <c r="EX21" s="224"/>
      <c r="EY21" s="224"/>
      <c r="EZ21" s="224"/>
      <c r="FA21" s="224"/>
      <c r="FB21" s="224"/>
      <c r="FC21" s="224"/>
      <c r="FD21" s="224"/>
      <c r="FE21" s="224"/>
      <c r="FF21" s="224"/>
      <c r="FG21" s="224"/>
      <c r="FH21" s="224"/>
      <c r="FI21" s="224"/>
      <c r="FJ21" s="224"/>
      <c r="FK21" s="224"/>
      <c r="FL21" s="224"/>
      <c r="FM21" s="224"/>
      <c r="FN21" s="224"/>
      <c r="FO21" s="224"/>
      <c r="FP21" s="224"/>
      <c r="FQ21" s="224"/>
      <c r="FR21" s="224"/>
      <c r="FS21" s="224"/>
      <c r="FT21" s="224"/>
      <c r="FU21" s="224"/>
      <c r="FV21" s="224"/>
      <c r="FW21" s="224"/>
      <c r="FX21" s="224"/>
      <c r="FY21" s="224"/>
      <c r="FZ21" s="224"/>
      <c r="GA21" s="224"/>
      <c r="GB21" s="224"/>
      <c r="GC21" s="224"/>
      <c r="GD21" s="224"/>
      <c r="GE21" s="224"/>
      <c r="GF21" s="224"/>
      <c r="GG21" s="224"/>
      <c r="GH21" s="224"/>
      <c r="GI21" s="224"/>
      <c r="GJ21" s="224"/>
      <c r="GK21" s="224"/>
      <c r="GL21" s="224"/>
      <c r="GM21" s="224"/>
      <c r="GN21" s="224"/>
      <c r="GO21" s="224"/>
      <c r="GP21" s="224"/>
      <c r="GQ21" s="224"/>
      <c r="GR21" s="224"/>
      <c r="GS21" s="224"/>
      <c r="GT21" s="224"/>
      <c r="GU21" s="224"/>
      <c r="GV21" s="224"/>
      <c r="GW21" s="224"/>
      <c r="GX21" s="224"/>
      <c r="GY21" s="224"/>
      <c r="GZ21" s="224"/>
      <c r="HA21" s="224"/>
      <c r="HB21" s="224"/>
      <c r="HC21" s="224"/>
      <c r="HD21" s="224"/>
      <c r="HE21" s="224"/>
      <c r="HF21" s="224"/>
    </row>
    <row r="22" spans="1:214" s="220" customFormat="1" ht="15" customHeight="1" x14ac:dyDescent="0.2">
      <c r="A22" s="222" t="s">
        <v>59</v>
      </c>
      <c r="B22" s="223" t="s">
        <v>87</v>
      </c>
      <c r="C22" s="61">
        <v>7923</v>
      </c>
      <c r="D22" s="61">
        <v>8722</v>
      </c>
      <c r="E22" s="63">
        <f t="shared" si="0"/>
        <v>10.084563927805121</v>
      </c>
      <c r="F22" s="61">
        <v>1532</v>
      </c>
      <c r="G22" s="61">
        <v>2353</v>
      </c>
      <c r="H22" s="64">
        <f t="shared" si="1"/>
        <v>19.336110059320966</v>
      </c>
      <c r="I22" s="64">
        <f t="shared" si="1"/>
        <v>26.977757395092866</v>
      </c>
      <c r="J22" s="61">
        <v>25</v>
      </c>
      <c r="K22" s="61">
        <v>69</v>
      </c>
      <c r="L22" s="64">
        <f t="shared" si="2"/>
        <v>1.6318537859007836</v>
      </c>
      <c r="M22" s="64">
        <f t="shared" si="2"/>
        <v>2.9324266893327668</v>
      </c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4"/>
      <c r="DB22" s="224"/>
      <c r="DC22" s="224"/>
      <c r="DD22" s="224"/>
      <c r="DE22" s="224"/>
      <c r="DF22" s="224"/>
      <c r="DG22" s="224"/>
      <c r="DH22" s="224"/>
      <c r="DI22" s="224"/>
      <c r="DJ22" s="224"/>
      <c r="DK22" s="224"/>
      <c r="DL22" s="224"/>
      <c r="DM22" s="224"/>
      <c r="DN22" s="224"/>
      <c r="DO22" s="224"/>
      <c r="DP22" s="224"/>
      <c r="DQ22" s="224"/>
      <c r="DR22" s="224"/>
      <c r="DS22" s="224"/>
      <c r="DT22" s="224"/>
      <c r="DU22" s="224"/>
      <c r="DV22" s="224"/>
      <c r="DW22" s="224"/>
      <c r="DX22" s="224"/>
      <c r="DY22" s="224"/>
      <c r="DZ22" s="224"/>
      <c r="EA22" s="224"/>
      <c r="EB22" s="224"/>
      <c r="EC22" s="224"/>
      <c r="ED22" s="224"/>
      <c r="EE22" s="224"/>
      <c r="EF22" s="224"/>
      <c r="EG22" s="224"/>
      <c r="EH22" s="224"/>
      <c r="EI22" s="224"/>
      <c r="EJ22" s="224"/>
      <c r="EK22" s="224"/>
      <c r="EL22" s="224"/>
      <c r="EM22" s="224"/>
      <c r="EN22" s="224"/>
      <c r="EO22" s="224"/>
      <c r="EP22" s="224"/>
      <c r="EQ22" s="224"/>
      <c r="ER22" s="224"/>
      <c r="ES22" s="224"/>
      <c r="ET22" s="224"/>
      <c r="EU22" s="224"/>
      <c r="EV22" s="224"/>
      <c r="EW22" s="224"/>
      <c r="EX22" s="224"/>
      <c r="EY22" s="224"/>
      <c r="EZ22" s="224"/>
      <c r="FA22" s="224"/>
      <c r="FB22" s="224"/>
      <c r="FC22" s="224"/>
      <c r="FD22" s="224"/>
      <c r="FE22" s="224"/>
      <c r="FF22" s="224"/>
      <c r="FG22" s="224"/>
      <c r="FH22" s="224"/>
      <c r="FI22" s="224"/>
      <c r="FJ22" s="224"/>
      <c r="FK22" s="224"/>
      <c r="FL22" s="224"/>
      <c r="FM22" s="224"/>
      <c r="FN22" s="224"/>
      <c r="FO22" s="224"/>
      <c r="FP22" s="224"/>
      <c r="FQ22" s="224"/>
      <c r="FR22" s="224"/>
      <c r="FS22" s="224"/>
      <c r="FT22" s="224"/>
      <c r="FU22" s="224"/>
      <c r="FV22" s="224"/>
      <c r="FW22" s="224"/>
      <c r="FX22" s="224"/>
      <c r="FY22" s="224"/>
      <c r="FZ22" s="224"/>
      <c r="GA22" s="224"/>
      <c r="GB22" s="224"/>
      <c r="GC22" s="224"/>
      <c r="GD22" s="224"/>
      <c r="GE22" s="224"/>
      <c r="GF22" s="224"/>
      <c r="GG22" s="224"/>
      <c r="GH22" s="224"/>
      <c r="GI22" s="224"/>
      <c r="GJ22" s="224"/>
      <c r="GK22" s="224"/>
      <c r="GL22" s="224"/>
      <c r="GM22" s="224"/>
      <c r="GN22" s="224"/>
      <c r="GO22" s="224"/>
      <c r="GP22" s="224"/>
      <c r="GQ22" s="224"/>
      <c r="GR22" s="224"/>
      <c r="GS22" s="224"/>
      <c r="GT22" s="224"/>
      <c r="GU22" s="224"/>
      <c r="GV22" s="224"/>
      <c r="GW22" s="224"/>
      <c r="GX22" s="224"/>
      <c r="GY22" s="224"/>
      <c r="GZ22" s="224"/>
      <c r="HA22" s="224"/>
      <c r="HB22" s="224"/>
      <c r="HC22" s="224"/>
      <c r="HD22" s="224"/>
      <c r="HE22" s="224"/>
      <c r="HF22" s="224"/>
    </row>
    <row r="23" spans="1:214" s="220" customFormat="1" ht="15" customHeight="1" x14ac:dyDescent="0.2">
      <c r="A23" s="222" t="s">
        <v>60</v>
      </c>
      <c r="B23" s="223" t="s">
        <v>88</v>
      </c>
      <c r="C23" s="61">
        <v>12392</v>
      </c>
      <c r="D23" s="61">
        <v>20080</v>
      </c>
      <c r="E23" s="63">
        <f t="shared" si="0"/>
        <v>62.040025823111677</v>
      </c>
      <c r="F23" s="61">
        <v>2623</v>
      </c>
      <c r="G23" s="61">
        <v>5196</v>
      </c>
      <c r="H23" s="64">
        <f t="shared" si="1"/>
        <v>21.166881859264041</v>
      </c>
      <c r="I23" s="64">
        <f t="shared" si="1"/>
        <v>25.876494023904385</v>
      </c>
      <c r="J23" s="61">
        <v>97</v>
      </c>
      <c r="K23" s="61">
        <v>153</v>
      </c>
      <c r="L23" s="64">
        <f t="shared" si="2"/>
        <v>3.6980556614563476</v>
      </c>
      <c r="M23" s="64">
        <f t="shared" si="2"/>
        <v>2.9445727482678983</v>
      </c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  <c r="DB23" s="224"/>
      <c r="DC23" s="224"/>
      <c r="DD23" s="224"/>
      <c r="DE23" s="224"/>
      <c r="DF23" s="224"/>
      <c r="DG23" s="224"/>
      <c r="DH23" s="224"/>
      <c r="DI23" s="224"/>
      <c r="DJ23" s="224"/>
      <c r="DK23" s="224"/>
      <c r="DL23" s="224"/>
      <c r="DM23" s="224"/>
      <c r="DN23" s="224"/>
      <c r="DO23" s="224"/>
      <c r="DP23" s="224"/>
      <c r="DQ23" s="224"/>
      <c r="DR23" s="224"/>
      <c r="DS23" s="224"/>
      <c r="DT23" s="224"/>
      <c r="DU23" s="224"/>
      <c r="DV23" s="224"/>
      <c r="DW23" s="224"/>
      <c r="DX23" s="224"/>
      <c r="DY23" s="224"/>
      <c r="DZ23" s="224"/>
      <c r="EA23" s="224"/>
      <c r="EB23" s="224"/>
      <c r="EC23" s="224"/>
      <c r="ED23" s="224"/>
      <c r="EE23" s="224"/>
      <c r="EF23" s="224"/>
      <c r="EG23" s="224"/>
      <c r="EH23" s="224"/>
      <c r="EI23" s="224"/>
      <c r="EJ23" s="224"/>
      <c r="EK23" s="224"/>
      <c r="EL23" s="224"/>
      <c r="EM23" s="224"/>
      <c r="EN23" s="224"/>
      <c r="EO23" s="224"/>
      <c r="EP23" s="224"/>
      <c r="EQ23" s="224"/>
      <c r="ER23" s="224"/>
      <c r="ES23" s="224"/>
      <c r="ET23" s="224"/>
      <c r="EU23" s="224"/>
      <c r="EV23" s="224"/>
      <c r="EW23" s="224"/>
      <c r="EX23" s="224"/>
      <c r="EY23" s="224"/>
      <c r="EZ23" s="224"/>
      <c r="FA23" s="224"/>
      <c r="FB23" s="224"/>
      <c r="FC23" s="224"/>
      <c r="FD23" s="224"/>
      <c r="FE23" s="224"/>
      <c r="FF23" s="224"/>
      <c r="FG23" s="224"/>
      <c r="FH23" s="224"/>
      <c r="FI23" s="224"/>
      <c r="FJ23" s="224"/>
      <c r="FK23" s="224"/>
      <c r="FL23" s="224"/>
      <c r="FM23" s="224"/>
      <c r="FN23" s="224"/>
      <c r="FO23" s="224"/>
      <c r="FP23" s="224"/>
      <c r="FQ23" s="224"/>
      <c r="FR23" s="224"/>
      <c r="FS23" s="224"/>
      <c r="FT23" s="224"/>
      <c r="FU23" s="224"/>
      <c r="FV23" s="224"/>
      <c r="FW23" s="224"/>
      <c r="FX23" s="224"/>
      <c r="FY23" s="224"/>
      <c r="FZ23" s="224"/>
      <c r="GA23" s="224"/>
      <c r="GB23" s="224"/>
      <c r="GC23" s="224"/>
      <c r="GD23" s="224"/>
      <c r="GE23" s="224"/>
      <c r="GF23" s="224"/>
      <c r="GG23" s="224"/>
      <c r="GH23" s="224"/>
      <c r="GI23" s="224"/>
      <c r="GJ23" s="224"/>
      <c r="GK23" s="224"/>
      <c r="GL23" s="224"/>
      <c r="GM23" s="224"/>
      <c r="GN23" s="224"/>
      <c r="GO23" s="224"/>
      <c r="GP23" s="224"/>
      <c r="GQ23" s="224"/>
      <c r="GR23" s="224"/>
      <c r="GS23" s="224"/>
      <c r="GT23" s="224"/>
      <c r="GU23" s="224"/>
      <c r="GV23" s="224"/>
      <c r="GW23" s="224"/>
      <c r="GX23" s="224"/>
      <c r="GY23" s="224"/>
      <c r="GZ23" s="224"/>
      <c r="HA23" s="224"/>
      <c r="HB23" s="224"/>
      <c r="HC23" s="224"/>
      <c r="HD23" s="224"/>
      <c r="HE23" s="224"/>
      <c r="HF23" s="224"/>
    </row>
    <row r="24" spans="1:214" s="220" customFormat="1" ht="15" customHeight="1" x14ac:dyDescent="0.2">
      <c r="A24" s="222" t="s">
        <v>61</v>
      </c>
      <c r="B24" s="223" t="s">
        <v>89</v>
      </c>
      <c r="C24" s="61">
        <v>7306</v>
      </c>
      <c r="D24" s="61">
        <v>10296</v>
      </c>
      <c r="E24" s="63">
        <f t="shared" si="0"/>
        <v>40.925266903914576</v>
      </c>
      <c r="F24" s="61">
        <v>1162</v>
      </c>
      <c r="G24" s="61">
        <v>2402</v>
      </c>
      <c r="H24" s="64">
        <f t="shared" si="1"/>
        <v>15.904735833561457</v>
      </c>
      <c r="I24" s="64">
        <f t="shared" si="1"/>
        <v>23.329448329448329</v>
      </c>
      <c r="J24" s="61">
        <v>7</v>
      </c>
      <c r="K24" s="61">
        <v>9</v>
      </c>
      <c r="L24" s="64">
        <f t="shared" si="2"/>
        <v>0.60240963855421692</v>
      </c>
      <c r="M24" s="64">
        <f t="shared" si="2"/>
        <v>0.37468776019983346</v>
      </c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  <c r="EJ24" s="224"/>
      <c r="EK24" s="224"/>
      <c r="EL24" s="224"/>
      <c r="EM24" s="224"/>
      <c r="EN24" s="224"/>
      <c r="EO24" s="224"/>
      <c r="EP24" s="224"/>
      <c r="EQ24" s="224"/>
      <c r="ER24" s="224"/>
      <c r="ES24" s="224"/>
      <c r="ET24" s="224"/>
      <c r="EU24" s="224"/>
      <c r="EV24" s="224"/>
      <c r="EW24" s="224"/>
      <c r="EX24" s="224"/>
      <c r="EY24" s="224"/>
      <c r="EZ24" s="224"/>
      <c r="FA24" s="224"/>
      <c r="FB24" s="224"/>
      <c r="FC24" s="224"/>
      <c r="FD24" s="224"/>
      <c r="FE24" s="224"/>
      <c r="FF24" s="224"/>
      <c r="FG24" s="224"/>
      <c r="FH24" s="224"/>
      <c r="FI24" s="224"/>
      <c r="FJ24" s="224"/>
      <c r="FK24" s="224"/>
      <c r="FL24" s="224"/>
      <c r="FM24" s="224"/>
      <c r="FN24" s="224"/>
      <c r="FO24" s="224"/>
      <c r="FP24" s="224"/>
      <c r="FQ24" s="224"/>
      <c r="FR24" s="224"/>
      <c r="FS24" s="224"/>
      <c r="FT24" s="224"/>
      <c r="FU24" s="224"/>
      <c r="FV24" s="224"/>
      <c r="FW24" s="224"/>
      <c r="FX24" s="224"/>
      <c r="FY24" s="224"/>
      <c r="FZ24" s="224"/>
      <c r="GA24" s="224"/>
      <c r="GB24" s="224"/>
      <c r="GC24" s="224"/>
      <c r="GD24" s="224"/>
      <c r="GE24" s="224"/>
      <c r="GF24" s="224"/>
      <c r="GG24" s="224"/>
      <c r="GH24" s="224"/>
      <c r="GI24" s="224"/>
      <c r="GJ24" s="224"/>
      <c r="GK24" s="224"/>
      <c r="GL24" s="224"/>
      <c r="GM24" s="224"/>
      <c r="GN24" s="224"/>
      <c r="GO24" s="224"/>
      <c r="GP24" s="224"/>
      <c r="GQ24" s="224"/>
      <c r="GR24" s="224"/>
      <c r="GS24" s="224"/>
      <c r="GT24" s="224"/>
      <c r="GU24" s="224"/>
      <c r="GV24" s="224"/>
      <c r="GW24" s="224"/>
      <c r="GX24" s="224"/>
      <c r="GY24" s="224"/>
      <c r="GZ24" s="224"/>
      <c r="HA24" s="224"/>
      <c r="HB24" s="224"/>
      <c r="HC24" s="224"/>
      <c r="HD24" s="224"/>
      <c r="HE24" s="224"/>
      <c r="HF24" s="224"/>
    </row>
    <row r="25" spans="1:214" s="220" customFormat="1" ht="15" customHeight="1" x14ac:dyDescent="0.2">
      <c r="A25" s="222" t="s">
        <v>62</v>
      </c>
      <c r="B25" s="223" t="s">
        <v>90</v>
      </c>
      <c r="C25" s="61">
        <v>7014</v>
      </c>
      <c r="D25" s="61">
        <v>12866</v>
      </c>
      <c r="E25" s="63">
        <f t="shared" si="0"/>
        <v>83.433133732534941</v>
      </c>
      <c r="F25" s="61">
        <v>2223</v>
      </c>
      <c r="G25" s="61">
        <v>5509</v>
      </c>
      <c r="H25" s="64">
        <f t="shared" si="1"/>
        <v>31.693755346449958</v>
      </c>
      <c r="I25" s="64">
        <f t="shared" si="1"/>
        <v>42.818280739934714</v>
      </c>
      <c r="J25" s="61">
        <v>13</v>
      </c>
      <c r="K25" s="61">
        <v>21</v>
      </c>
      <c r="L25" s="64">
        <f t="shared" si="2"/>
        <v>0.58479532163742687</v>
      </c>
      <c r="M25" s="64">
        <f t="shared" si="2"/>
        <v>0.38119440914866581</v>
      </c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  <c r="EJ25" s="224"/>
      <c r="EK25" s="224"/>
      <c r="EL25" s="224"/>
      <c r="EM25" s="224"/>
      <c r="EN25" s="224"/>
      <c r="EO25" s="224"/>
      <c r="EP25" s="224"/>
      <c r="EQ25" s="224"/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E25" s="224"/>
      <c r="FF25" s="224"/>
      <c r="FG25" s="224"/>
      <c r="FH25" s="224"/>
      <c r="FI25" s="224"/>
      <c r="FJ25" s="224"/>
      <c r="FK25" s="224"/>
      <c r="FL25" s="224"/>
      <c r="FM25" s="224"/>
      <c r="FN25" s="224"/>
      <c r="FO25" s="224"/>
      <c r="FP25" s="224"/>
      <c r="FQ25" s="224"/>
      <c r="FR25" s="224"/>
      <c r="FS25" s="224"/>
      <c r="FT25" s="224"/>
      <c r="FU25" s="224"/>
      <c r="FV25" s="224"/>
      <c r="FW25" s="224"/>
      <c r="FX25" s="224"/>
      <c r="FY25" s="224"/>
      <c r="FZ25" s="224"/>
      <c r="GA25" s="224"/>
      <c r="GB25" s="224"/>
      <c r="GC25" s="224"/>
      <c r="GD25" s="224"/>
      <c r="GE25" s="224"/>
      <c r="GF25" s="224"/>
      <c r="GG25" s="224"/>
      <c r="GH25" s="224"/>
      <c r="GI25" s="224"/>
      <c r="GJ25" s="224"/>
      <c r="GK25" s="224"/>
      <c r="GL25" s="224"/>
      <c r="GM25" s="224"/>
      <c r="GN25" s="224"/>
      <c r="GO25" s="224"/>
      <c r="GP25" s="224"/>
      <c r="GQ25" s="224"/>
      <c r="GR25" s="224"/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</row>
    <row r="26" spans="1:214" s="220" customFormat="1" ht="15" customHeight="1" x14ac:dyDescent="0.2">
      <c r="A26" s="222" t="s">
        <v>63</v>
      </c>
      <c r="B26" s="223" t="s">
        <v>91</v>
      </c>
      <c r="C26" s="61">
        <v>7544</v>
      </c>
      <c r="D26" s="61">
        <v>11999</v>
      </c>
      <c r="E26" s="63">
        <f t="shared" si="0"/>
        <v>59.053552492046663</v>
      </c>
      <c r="F26" s="61">
        <v>1336</v>
      </c>
      <c r="G26" s="61">
        <v>3065</v>
      </c>
      <c r="H26" s="64">
        <f t="shared" si="1"/>
        <v>17.709437963944858</v>
      </c>
      <c r="I26" s="64">
        <f t="shared" si="1"/>
        <v>25.543795316276359</v>
      </c>
      <c r="J26" s="61"/>
      <c r="K26" s="61">
        <v>6</v>
      </c>
      <c r="L26" s="64">
        <f t="shared" si="2"/>
        <v>0</v>
      </c>
      <c r="M26" s="64">
        <f t="shared" si="2"/>
        <v>0.19575856443719411</v>
      </c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4"/>
      <c r="DF26" s="224"/>
      <c r="DG26" s="224"/>
      <c r="DH26" s="224"/>
      <c r="DI26" s="224"/>
      <c r="DJ26" s="224"/>
      <c r="DK26" s="224"/>
      <c r="DL26" s="224"/>
      <c r="DM26" s="224"/>
      <c r="DN26" s="224"/>
      <c r="DO26" s="224"/>
      <c r="DP26" s="224"/>
      <c r="DQ26" s="224"/>
      <c r="DR26" s="224"/>
      <c r="DS26" s="224"/>
      <c r="DT26" s="224"/>
      <c r="DU26" s="224"/>
      <c r="DV26" s="224"/>
      <c r="DW26" s="224"/>
      <c r="DX26" s="224"/>
      <c r="DY26" s="224"/>
      <c r="DZ26" s="224"/>
      <c r="EA26" s="224"/>
      <c r="EB26" s="224"/>
      <c r="EC26" s="224"/>
      <c r="ED26" s="224"/>
      <c r="EE26" s="224"/>
      <c r="EF26" s="224"/>
      <c r="EG26" s="224"/>
      <c r="EH26" s="224"/>
      <c r="EI26" s="224"/>
      <c r="EJ26" s="224"/>
      <c r="EK26" s="224"/>
      <c r="EL26" s="224"/>
      <c r="EM26" s="224"/>
      <c r="EN26" s="224"/>
      <c r="EO26" s="224"/>
      <c r="EP26" s="224"/>
      <c r="EQ26" s="224"/>
      <c r="ER26" s="224"/>
      <c r="ES26" s="224"/>
      <c r="ET26" s="224"/>
      <c r="EU26" s="224"/>
      <c r="EV26" s="224"/>
      <c r="EW26" s="224"/>
      <c r="EX26" s="224"/>
      <c r="EY26" s="224"/>
      <c r="EZ26" s="224"/>
      <c r="FA26" s="224"/>
      <c r="FB26" s="224"/>
      <c r="FC26" s="224"/>
      <c r="FD26" s="224"/>
      <c r="FE26" s="224"/>
      <c r="FF26" s="224"/>
      <c r="FG26" s="224"/>
      <c r="FH26" s="224"/>
      <c r="FI26" s="224"/>
      <c r="FJ26" s="224"/>
      <c r="FK26" s="224"/>
      <c r="FL26" s="224"/>
      <c r="FM26" s="224"/>
      <c r="FN26" s="224"/>
      <c r="FO26" s="224"/>
      <c r="FP26" s="224"/>
      <c r="FQ26" s="224"/>
      <c r="FR26" s="224"/>
      <c r="FS26" s="224"/>
      <c r="FT26" s="224"/>
      <c r="FU26" s="224"/>
      <c r="FV26" s="224"/>
      <c r="FW26" s="224"/>
      <c r="FX26" s="224"/>
      <c r="FY26" s="224"/>
      <c r="FZ26" s="224"/>
      <c r="GA26" s="224"/>
      <c r="GB26" s="224"/>
      <c r="GC26" s="224"/>
      <c r="GD26" s="224"/>
      <c r="GE26" s="224"/>
      <c r="GF26" s="224"/>
      <c r="GG26" s="224"/>
      <c r="GH26" s="224"/>
      <c r="GI26" s="224"/>
      <c r="GJ26" s="224"/>
      <c r="GK26" s="224"/>
      <c r="GL26" s="224"/>
      <c r="GM26" s="224"/>
      <c r="GN26" s="224"/>
      <c r="GO26" s="224"/>
      <c r="GP26" s="224"/>
      <c r="GQ26" s="224"/>
      <c r="GR26" s="224"/>
      <c r="GS26" s="224"/>
      <c r="GT26" s="224"/>
      <c r="GU26" s="224"/>
      <c r="GV26" s="224"/>
      <c r="GW26" s="224"/>
      <c r="GX26" s="224"/>
      <c r="GY26" s="224"/>
      <c r="GZ26" s="224"/>
      <c r="HA26" s="224"/>
      <c r="HB26" s="224"/>
      <c r="HC26" s="224"/>
      <c r="HD26" s="224"/>
      <c r="HE26" s="224"/>
      <c r="HF26" s="224"/>
    </row>
    <row r="27" spans="1:214" s="220" customFormat="1" ht="15" customHeight="1" x14ac:dyDescent="0.2">
      <c r="A27" s="222" t="s">
        <v>64</v>
      </c>
      <c r="B27" s="223" t="s">
        <v>92</v>
      </c>
      <c r="C27" s="61">
        <v>3977</v>
      </c>
      <c r="D27" s="61">
        <v>5328</v>
      </c>
      <c r="E27" s="63">
        <f t="shared" si="0"/>
        <v>33.970329394015579</v>
      </c>
      <c r="F27" s="61">
        <v>543</v>
      </c>
      <c r="G27" s="61">
        <v>1250</v>
      </c>
      <c r="H27" s="64">
        <f t="shared" si="1"/>
        <v>13.653507669097309</v>
      </c>
      <c r="I27" s="64">
        <f t="shared" si="1"/>
        <v>23.460960960960961</v>
      </c>
      <c r="J27" s="61">
        <v>8</v>
      </c>
      <c r="K27" s="61">
        <v>12</v>
      </c>
      <c r="L27" s="64">
        <f t="shared" si="2"/>
        <v>1.4732965009208103</v>
      </c>
      <c r="M27" s="64">
        <f t="shared" si="2"/>
        <v>0.96</v>
      </c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  <c r="CV27" s="224"/>
      <c r="CW27" s="224"/>
      <c r="CX27" s="224"/>
      <c r="CY27" s="224"/>
      <c r="CZ27" s="224"/>
      <c r="DA27" s="224"/>
      <c r="DB27" s="224"/>
      <c r="DC27" s="224"/>
      <c r="DD27" s="224"/>
      <c r="DE27" s="224"/>
      <c r="DF27" s="224"/>
      <c r="DG27" s="224"/>
      <c r="DH27" s="224"/>
      <c r="DI27" s="224"/>
      <c r="DJ27" s="224"/>
      <c r="DK27" s="224"/>
      <c r="DL27" s="224"/>
      <c r="DM27" s="224"/>
      <c r="DN27" s="224"/>
      <c r="DO27" s="224"/>
      <c r="DP27" s="224"/>
      <c r="DQ27" s="224"/>
      <c r="DR27" s="224"/>
      <c r="DS27" s="224"/>
      <c r="DT27" s="224"/>
      <c r="DU27" s="224"/>
      <c r="DV27" s="224"/>
      <c r="DW27" s="224"/>
      <c r="DX27" s="224"/>
      <c r="DY27" s="224"/>
      <c r="DZ27" s="224"/>
      <c r="EA27" s="224"/>
      <c r="EB27" s="224"/>
      <c r="EC27" s="224"/>
      <c r="ED27" s="224"/>
      <c r="EE27" s="224"/>
      <c r="EF27" s="224"/>
      <c r="EG27" s="224"/>
      <c r="EH27" s="224"/>
      <c r="EI27" s="224"/>
      <c r="EJ27" s="224"/>
      <c r="EK27" s="224"/>
      <c r="EL27" s="224"/>
      <c r="EM27" s="224"/>
      <c r="EN27" s="224"/>
      <c r="EO27" s="224"/>
      <c r="EP27" s="224"/>
      <c r="EQ27" s="224"/>
      <c r="ER27" s="224"/>
      <c r="ES27" s="224"/>
      <c r="ET27" s="224"/>
      <c r="EU27" s="224"/>
      <c r="EV27" s="224"/>
      <c r="EW27" s="224"/>
      <c r="EX27" s="224"/>
      <c r="EY27" s="224"/>
      <c r="EZ27" s="224"/>
      <c r="FA27" s="224"/>
      <c r="FB27" s="224"/>
      <c r="FC27" s="224"/>
      <c r="FD27" s="224"/>
      <c r="FE27" s="224"/>
      <c r="FF27" s="224"/>
      <c r="FG27" s="224"/>
      <c r="FH27" s="224"/>
      <c r="FI27" s="224"/>
      <c r="FJ27" s="224"/>
      <c r="FK27" s="224"/>
      <c r="FL27" s="224"/>
      <c r="FM27" s="224"/>
      <c r="FN27" s="224"/>
      <c r="FO27" s="224"/>
      <c r="FP27" s="224"/>
      <c r="FQ27" s="224"/>
      <c r="FR27" s="224"/>
      <c r="FS27" s="224"/>
      <c r="FT27" s="224"/>
      <c r="FU27" s="224"/>
      <c r="FV27" s="224"/>
      <c r="FW27" s="224"/>
      <c r="FX27" s="224"/>
      <c r="FY27" s="224"/>
      <c r="FZ27" s="224"/>
      <c r="GA27" s="224"/>
      <c r="GB27" s="224"/>
      <c r="GC27" s="224"/>
      <c r="GD27" s="224"/>
      <c r="GE27" s="224"/>
      <c r="GF27" s="224"/>
      <c r="GG27" s="224"/>
      <c r="GH27" s="224"/>
      <c r="GI27" s="224"/>
      <c r="GJ27" s="224"/>
      <c r="GK27" s="224"/>
      <c r="GL27" s="224"/>
      <c r="GM27" s="224"/>
      <c r="GN27" s="224"/>
      <c r="GO27" s="224"/>
      <c r="GP27" s="224"/>
      <c r="GQ27" s="224"/>
      <c r="GR27" s="224"/>
      <c r="GS27" s="224"/>
      <c r="GT27" s="224"/>
      <c r="GU27" s="224"/>
      <c r="GV27" s="224"/>
      <c r="GW27" s="224"/>
      <c r="GX27" s="224"/>
      <c r="GY27" s="224"/>
      <c r="GZ27" s="224"/>
      <c r="HA27" s="224"/>
      <c r="HB27" s="224"/>
      <c r="HC27" s="224"/>
      <c r="HD27" s="224"/>
      <c r="HE27" s="224"/>
      <c r="HF27" s="224"/>
    </row>
    <row r="28" spans="1:214" s="220" customFormat="1" ht="15" customHeight="1" x14ac:dyDescent="0.2">
      <c r="A28" s="222" t="s">
        <v>65</v>
      </c>
      <c r="B28" s="223" t="s">
        <v>93</v>
      </c>
      <c r="C28" s="61">
        <v>19887</v>
      </c>
      <c r="D28" s="61">
        <v>26044</v>
      </c>
      <c r="E28" s="63">
        <f t="shared" si="0"/>
        <v>30.959923568160121</v>
      </c>
      <c r="F28" s="61">
        <v>2743</v>
      </c>
      <c r="G28" s="61">
        <v>5180</v>
      </c>
      <c r="H28" s="64">
        <f t="shared" si="1"/>
        <v>13.792930054809673</v>
      </c>
      <c r="I28" s="64">
        <f t="shared" si="1"/>
        <v>19.88941790815543</v>
      </c>
      <c r="J28" s="61"/>
      <c r="K28" s="61"/>
      <c r="L28" s="64">
        <f t="shared" si="2"/>
        <v>0</v>
      </c>
      <c r="M28" s="64">
        <f t="shared" si="2"/>
        <v>0</v>
      </c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224"/>
      <c r="CQ28" s="224"/>
      <c r="CR28" s="224"/>
      <c r="CS28" s="224"/>
      <c r="CT28" s="224"/>
      <c r="CU28" s="224"/>
      <c r="CV28" s="224"/>
      <c r="CW28" s="224"/>
      <c r="CX28" s="224"/>
      <c r="CY28" s="224"/>
      <c r="CZ28" s="224"/>
      <c r="DA28" s="224"/>
      <c r="DB28" s="224"/>
      <c r="DC28" s="224"/>
      <c r="DD28" s="224"/>
      <c r="DE28" s="224"/>
      <c r="DF28" s="224"/>
      <c r="DG28" s="224"/>
      <c r="DH28" s="224"/>
      <c r="DI28" s="224"/>
      <c r="DJ28" s="224"/>
      <c r="DK28" s="224"/>
      <c r="DL28" s="224"/>
      <c r="DM28" s="224"/>
      <c r="DN28" s="224"/>
      <c r="DO28" s="224"/>
      <c r="DP28" s="224"/>
      <c r="DQ28" s="224"/>
      <c r="DR28" s="224"/>
      <c r="DS28" s="224"/>
      <c r="DT28" s="224"/>
      <c r="DU28" s="224"/>
      <c r="DV28" s="224"/>
      <c r="DW28" s="224"/>
      <c r="DX28" s="224"/>
      <c r="DY28" s="224"/>
      <c r="DZ28" s="224"/>
      <c r="EA28" s="224"/>
      <c r="EB28" s="224"/>
      <c r="EC28" s="224"/>
      <c r="ED28" s="224"/>
      <c r="EE28" s="224"/>
      <c r="EF28" s="224"/>
      <c r="EG28" s="224"/>
      <c r="EH28" s="224"/>
      <c r="EI28" s="224"/>
      <c r="EJ28" s="224"/>
      <c r="EK28" s="224"/>
      <c r="EL28" s="224"/>
      <c r="EM28" s="224"/>
      <c r="EN28" s="224"/>
      <c r="EO28" s="224"/>
      <c r="EP28" s="224"/>
      <c r="EQ28" s="224"/>
      <c r="ER28" s="224"/>
      <c r="ES28" s="224"/>
      <c r="ET28" s="224"/>
      <c r="EU28" s="224"/>
      <c r="EV28" s="224"/>
      <c r="EW28" s="224"/>
      <c r="EX28" s="224"/>
      <c r="EY28" s="224"/>
      <c r="EZ28" s="224"/>
      <c r="FA28" s="224"/>
      <c r="FB28" s="224"/>
      <c r="FC28" s="224"/>
      <c r="FD28" s="224"/>
      <c r="FE28" s="224"/>
      <c r="FF28" s="224"/>
      <c r="FG28" s="224"/>
      <c r="FH28" s="224"/>
      <c r="FI28" s="224"/>
      <c r="FJ28" s="224"/>
      <c r="FK28" s="224"/>
      <c r="FL28" s="224"/>
      <c r="FM28" s="224"/>
      <c r="FN28" s="224"/>
      <c r="FO28" s="224"/>
      <c r="FP28" s="224"/>
      <c r="FQ28" s="224"/>
      <c r="FR28" s="224"/>
      <c r="FS28" s="224"/>
      <c r="FT28" s="224"/>
      <c r="FU28" s="224"/>
      <c r="FV28" s="224"/>
      <c r="FW28" s="224"/>
      <c r="FX28" s="224"/>
      <c r="FY28" s="224"/>
      <c r="FZ28" s="224"/>
      <c r="GA28" s="224"/>
      <c r="GB28" s="224"/>
      <c r="GC28" s="224"/>
      <c r="GD28" s="224"/>
      <c r="GE28" s="224"/>
      <c r="GF28" s="224"/>
      <c r="GG28" s="224"/>
      <c r="GH28" s="224"/>
      <c r="GI28" s="224"/>
      <c r="GJ28" s="224"/>
      <c r="GK28" s="224"/>
      <c r="GL28" s="224"/>
      <c r="GM28" s="224"/>
      <c r="GN28" s="224"/>
      <c r="GO28" s="224"/>
      <c r="GP28" s="224"/>
      <c r="GQ28" s="224"/>
      <c r="GR28" s="224"/>
      <c r="GS28" s="224"/>
      <c r="GT28" s="224"/>
      <c r="GU28" s="224"/>
      <c r="GV28" s="224"/>
      <c r="GW28" s="224"/>
      <c r="GX28" s="224"/>
      <c r="GY28" s="224"/>
      <c r="GZ28" s="224"/>
      <c r="HA28" s="224"/>
      <c r="HB28" s="224"/>
      <c r="HC28" s="224"/>
      <c r="HD28" s="224"/>
      <c r="HE28" s="224"/>
      <c r="HF28" s="224"/>
    </row>
    <row r="29" spans="1:214" s="220" customFormat="1" ht="15" customHeight="1" x14ac:dyDescent="0.2">
      <c r="A29" s="222" t="s">
        <v>66</v>
      </c>
      <c r="B29" s="223" t="s">
        <v>94</v>
      </c>
      <c r="C29" s="61">
        <v>3802</v>
      </c>
      <c r="D29" s="61">
        <v>5519</v>
      </c>
      <c r="E29" s="63">
        <f t="shared" si="0"/>
        <v>45.160441872698584</v>
      </c>
      <c r="F29" s="61">
        <v>624</v>
      </c>
      <c r="G29" s="61">
        <v>1243</v>
      </c>
      <c r="H29" s="64">
        <f t="shared" si="1"/>
        <v>16.412414518674382</v>
      </c>
      <c r="I29" s="64">
        <f t="shared" si="1"/>
        <v>22.522196050009061</v>
      </c>
      <c r="J29" s="61">
        <v>1</v>
      </c>
      <c r="K29" s="61">
        <v>10</v>
      </c>
      <c r="L29" s="64">
        <f t="shared" si="2"/>
        <v>0.16025641025641024</v>
      </c>
      <c r="M29" s="64">
        <f t="shared" si="2"/>
        <v>0.80450522928399038</v>
      </c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24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  <c r="CM29" s="224"/>
      <c r="CN29" s="224"/>
      <c r="CO29" s="224"/>
      <c r="CP29" s="224"/>
      <c r="CQ29" s="224"/>
      <c r="CR29" s="224"/>
      <c r="CS29" s="224"/>
      <c r="CT29" s="224"/>
      <c r="CU29" s="224"/>
      <c r="CV29" s="224"/>
      <c r="CW29" s="224"/>
      <c r="CX29" s="224"/>
      <c r="CY29" s="224"/>
      <c r="CZ29" s="224"/>
      <c r="DA29" s="224"/>
      <c r="DB29" s="224"/>
      <c r="DC29" s="224"/>
      <c r="DD29" s="224"/>
      <c r="DE29" s="224"/>
      <c r="DF29" s="224"/>
      <c r="DG29" s="224"/>
      <c r="DH29" s="224"/>
      <c r="DI29" s="224"/>
      <c r="DJ29" s="224"/>
      <c r="DK29" s="224"/>
      <c r="DL29" s="224"/>
      <c r="DM29" s="224"/>
      <c r="DN29" s="224"/>
      <c r="DO29" s="224"/>
      <c r="DP29" s="224"/>
      <c r="DQ29" s="224"/>
      <c r="DR29" s="224"/>
      <c r="DS29" s="224"/>
      <c r="DT29" s="224"/>
      <c r="DU29" s="224"/>
      <c r="DV29" s="224"/>
      <c r="DW29" s="224"/>
      <c r="DX29" s="224"/>
      <c r="DY29" s="224"/>
      <c r="DZ29" s="224"/>
      <c r="EA29" s="224"/>
      <c r="EB29" s="224"/>
      <c r="EC29" s="224"/>
      <c r="ED29" s="224"/>
      <c r="EE29" s="224"/>
      <c r="EF29" s="224"/>
      <c r="EG29" s="224"/>
      <c r="EH29" s="224"/>
      <c r="EI29" s="224"/>
      <c r="EJ29" s="224"/>
      <c r="EK29" s="224"/>
      <c r="EL29" s="224"/>
      <c r="EM29" s="224"/>
      <c r="EN29" s="224"/>
      <c r="EO29" s="224"/>
      <c r="EP29" s="224"/>
      <c r="EQ29" s="224"/>
      <c r="ER29" s="224"/>
      <c r="ES29" s="224"/>
      <c r="ET29" s="224"/>
      <c r="EU29" s="224"/>
      <c r="EV29" s="224"/>
      <c r="EW29" s="224"/>
      <c r="EX29" s="224"/>
      <c r="EY29" s="224"/>
      <c r="EZ29" s="224"/>
      <c r="FA29" s="224"/>
      <c r="FB29" s="224"/>
      <c r="FC29" s="224"/>
      <c r="FD29" s="224"/>
      <c r="FE29" s="224"/>
      <c r="FF29" s="224"/>
      <c r="FG29" s="224"/>
      <c r="FH29" s="224"/>
      <c r="FI29" s="224"/>
      <c r="FJ29" s="224"/>
      <c r="FK29" s="224"/>
      <c r="FL29" s="224"/>
      <c r="FM29" s="224"/>
      <c r="FN29" s="224"/>
      <c r="FO29" s="224"/>
      <c r="FP29" s="224"/>
      <c r="FQ29" s="224"/>
      <c r="FR29" s="224"/>
      <c r="FS29" s="224"/>
      <c r="FT29" s="224"/>
      <c r="FU29" s="224"/>
      <c r="FV29" s="224"/>
      <c r="FW29" s="224"/>
      <c r="FX29" s="224"/>
      <c r="FY29" s="224"/>
      <c r="FZ29" s="224"/>
      <c r="GA29" s="224"/>
      <c r="GB29" s="224"/>
      <c r="GC29" s="224"/>
      <c r="GD29" s="224"/>
      <c r="GE29" s="224"/>
      <c r="GF29" s="224"/>
      <c r="GG29" s="224"/>
      <c r="GH29" s="224"/>
      <c r="GI29" s="224"/>
      <c r="GJ29" s="224"/>
      <c r="GK29" s="224"/>
      <c r="GL29" s="224"/>
      <c r="GM29" s="224"/>
      <c r="GN29" s="224"/>
      <c r="GO29" s="224"/>
      <c r="GP29" s="224"/>
      <c r="GQ29" s="224"/>
      <c r="GR29" s="224"/>
      <c r="GS29" s="224"/>
      <c r="GT29" s="224"/>
      <c r="GU29" s="224"/>
      <c r="GV29" s="224"/>
      <c r="GW29" s="224"/>
      <c r="GX29" s="224"/>
      <c r="GY29" s="224"/>
      <c r="GZ29" s="224"/>
      <c r="HA29" s="224"/>
      <c r="HB29" s="224"/>
      <c r="HC29" s="224"/>
      <c r="HD29" s="224"/>
      <c r="HE29" s="224"/>
      <c r="HF29" s="224"/>
    </row>
    <row r="30" spans="1:214" s="220" customFormat="1" ht="15" customHeight="1" x14ac:dyDescent="0.2">
      <c r="A30" s="222" t="s">
        <v>67</v>
      </c>
      <c r="B30" s="223" t="s">
        <v>95</v>
      </c>
      <c r="C30" s="61">
        <v>6332</v>
      </c>
      <c r="D30" s="61">
        <v>11008</v>
      </c>
      <c r="E30" s="63">
        <f t="shared" si="0"/>
        <v>73.847125710675925</v>
      </c>
      <c r="F30" s="61">
        <v>935</v>
      </c>
      <c r="G30" s="61">
        <v>3224</v>
      </c>
      <c r="H30" s="64">
        <f t="shared" si="1"/>
        <v>14.766266582438409</v>
      </c>
      <c r="I30" s="64">
        <f t="shared" si="1"/>
        <v>29.287790697674421</v>
      </c>
      <c r="J30" s="61"/>
      <c r="K30" s="61"/>
      <c r="L30" s="64">
        <f t="shared" si="2"/>
        <v>0</v>
      </c>
      <c r="M30" s="64">
        <f t="shared" si="2"/>
        <v>0</v>
      </c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  <c r="CM30" s="224"/>
      <c r="CN30" s="224"/>
      <c r="CO30" s="224"/>
      <c r="CP30" s="224"/>
      <c r="CQ30" s="224"/>
      <c r="CR30" s="224"/>
      <c r="CS30" s="224"/>
      <c r="CT30" s="224"/>
      <c r="CU30" s="224"/>
      <c r="CV30" s="224"/>
      <c r="CW30" s="224"/>
      <c r="CX30" s="224"/>
      <c r="CY30" s="224"/>
      <c r="CZ30" s="224"/>
      <c r="DA30" s="224"/>
      <c r="DB30" s="224"/>
      <c r="DC30" s="224"/>
      <c r="DD30" s="224"/>
      <c r="DE30" s="224"/>
      <c r="DF30" s="224"/>
      <c r="DG30" s="224"/>
      <c r="DH30" s="224"/>
      <c r="DI30" s="224"/>
      <c r="DJ30" s="224"/>
      <c r="DK30" s="224"/>
      <c r="DL30" s="224"/>
      <c r="DM30" s="224"/>
      <c r="DN30" s="224"/>
      <c r="DO30" s="224"/>
      <c r="DP30" s="224"/>
      <c r="DQ30" s="224"/>
      <c r="DR30" s="224"/>
      <c r="DS30" s="224"/>
      <c r="DT30" s="224"/>
      <c r="DU30" s="224"/>
      <c r="DV30" s="224"/>
      <c r="DW30" s="224"/>
      <c r="DX30" s="224"/>
      <c r="DY30" s="224"/>
      <c r="DZ30" s="224"/>
      <c r="EA30" s="224"/>
      <c r="EB30" s="224"/>
      <c r="EC30" s="224"/>
      <c r="ED30" s="224"/>
      <c r="EE30" s="224"/>
      <c r="EF30" s="224"/>
      <c r="EG30" s="224"/>
      <c r="EH30" s="224"/>
      <c r="EI30" s="224"/>
      <c r="EJ30" s="224"/>
      <c r="EK30" s="224"/>
      <c r="EL30" s="224"/>
      <c r="EM30" s="224"/>
      <c r="EN30" s="224"/>
      <c r="EO30" s="224"/>
      <c r="EP30" s="224"/>
      <c r="EQ30" s="224"/>
      <c r="ER30" s="224"/>
      <c r="ES30" s="224"/>
      <c r="ET30" s="224"/>
      <c r="EU30" s="224"/>
      <c r="EV30" s="224"/>
      <c r="EW30" s="224"/>
      <c r="EX30" s="224"/>
      <c r="EY30" s="224"/>
      <c r="EZ30" s="224"/>
      <c r="FA30" s="224"/>
      <c r="FB30" s="224"/>
      <c r="FC30" s="224"/>
      <c r="FD30" s="224"/>
      <c r="FE30" s="224"/>
      <c r="FF30" s="224"/>
      <c r="FG30" s="224"/>
      <c r="FH30" s="224"/>
      <c r="FI30" s="224"/>
      <c r="FJ30" s="224"/>
      <c r="FK30" s="224"/>
      <c r="FL30" s="224"/>
      <c r="FM30" s="224"/>
      <c r="FN30" s="224"/>
      <c r="FO30" s="224"/>
      <c r="FP30" s="224"/>
      <c r="FQ30" s="224"/>
      <c r="FR30" s="224"/>
      <c r="FS30" s="224"/>
      <c r="FT30" s="224"/>
      <c r="FU30" s="224"/>
      <c r="FV30" s="224"/>
      <c r="FW30" s="224"/>
      <c r="FX30" s="224"/>
      <c r="FY30" s="224"/>
      <c r="FZ30" s="224"/>
      <c r="GA30" s="224"/>
      <c r="GB30" s="224"/>
      <c r="GC30" s="224"/>
      <c r="GD30" s="224"/>
      <c r="GE30" s="224"/>
      <c r="GF30" s="224"/>
      <c r="GG30" s="224"/>
      <c r="GH30" s="224"/>
      <c r="GI30" s="224"/>
      <c r="GJ30" s="224"/>
      <c r="GK30" s="224"/>
      <c r="GL30" s="224"/>
      <c r="GM30" s="224"/>
      <c r="GN30" s="224"/>
      <c r="GO30" s="224"/>
      <c r="GP30" s="224"/>
      <c r="GQ30" s="224"/>
      <c r="GR30" s="224"/>
      <c r="GS30" s="224"/>
      <c r="GT30" s="224"/>
      <c r="GU30" s="224"/>
      <c r="GV30" s="224"/>
      <c r="GW30" s="224"/>
      <c r="GX30" s="224"/>
      <c r="GY30" s="224"/>
      <c r="GZ30" s="224"/>
      <c r="HA30" s="224"/>
      <c r="HB30" s="224"/>
      <c r="HC30" s="224"/>
      <c r="HD30" s="224"/>
      <c r="HE30" s="224"/>
      <c r="HF30" s="224"/>
    </row>
    <row r="31" spans="1:214" s="220" customFormat="1" ht="15" customHeight="1" x14ac:dyDescent="0.2">
      <c r="A31" s="222" t="s">
        <v>68</v>
      </c>
      <c r="B31" s="223" t="s">
        <v>96</v>
      </c>
      <c r="C31" s="61">
        <v>5691</v>
      </c>
      <c r="D31" s="61">
        <v>7813</v>
      </c>
      <c r="E31" s="63">
        <f t="shared" si="0"/>
        <v>37.28694429801439</v>
      </c>
      <c r="F31" s="61">
        <v>943</v>
      </c>
      <c r="G31" s="61">
        <v>2103</v>
      </c>
      <c r="H31" s="64">
        <f t="shared" si="1"/>
        <v>16.570022843085574</v>
      </c>
      <c r="I31" s="64">
        <f t="shared" si="1"/>
        <v>26.916677332650714</v>
      </c>
      <c r="J31" s="61">
        <v>6</v>
      </c>
      <c r="K31" s="61">
        <v>10</v>
      </c>
      <c r="L31" s="64">
        <f t="shared" si="2"/>
        <v>0.63626723223753978</v>
      </c>
      <c r="M31" s="64">
        <f t="shared" si="2"/>
        <v>0.47551117451260105</v>
      </c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  <c r="CV31" s="224"/>
      <c r="CW31" s="224"/>
      <c r="CX31" s="224"/>
      <c r="CY31" s="224"/>
      <c r="CZ31" s="224"/>
      <c r="DA31" s="224"/>
      <c r="DB31" s="224"/>
      <c r="DC31" s="224"/>
      <c r="DD31" s="224"/>
      <c r="DE31" s="224"/>
      <c r="DF31" s="224"/>
      <c r="DG31" s="224"/>
      <c r="DH31" s="224"/>
      <c r="DI31" s="224"/>
      <c r="DJ31" s="224"/>
      <c r="DK31" s="224"/>
      <c r="DL31" s="224"/>
      <c r="DM31" s="224"/>
      <c r="DN31" s="224"/>
      <c r="DO31" s="224"/>
      <c r="DP31" s="224"/>
      <c r="DQ31" s="224"/>
      <c r="DR31" s="224"/>
      <c r="DS31" s="224"/>
      <c r="DT31" s="224"/>
      <c r="DU31" s="224"/>
      <c r="DV31" s="224"/>
      <c r="DW31" s="224"/>
      <c r="DX31" s="224"/>
      <c r="DY31" s="224"/>
      <c r="DZ31" s="224"/>
      <c r="EA31" s="224"/>
      <c r="EB31" s="224"/>
      <c r="EC31" s="224"/>
      <c r="ED31" s="224"/>
      <c r="EE31" s="224"/>
      <c r="EF31" s="224"/>
      <c r="EG31" s="224"/>
      <c r="EH31" s="224"/>
      <c r="EI31" s="224"/>
      <c r="EJ31" s="224"/>
      <c r="EK31" s="224"/>
      <c r="EL31" s="224"/>
      <c r="EM31" s="224"/>
      <c r="EN31" s="224"/>
      <c r="EO31" s="224"/>
      <c r="EP31" s="224"/>
      <c r="EQ31" s="224"/>
      <c r="ER31" s="224"/>
      <c r="ES31" s="224"/>
      <c r="ET31" s="224"/>
      <c r="EU31" s="224"/>
      <c r="EV31" s="224"/>
      <c r="EW31" s="224"/>
      <c r="EX31" s="224"/>
      <c r="EY31" s="224"/>
      <c r="EZ31" s="224"/>
      <c r="FA31" s="224"/>
      <c r="FB31" s="224"/>
      <c r="FC31" s="224"/>
      <c r="FD31" s="224"/>
      <c r="FE31" s="224"/>
      <c r="FF31" s="224"/>
      <c r="FG31" s="224"/>
      <c r="FH31" s="224"/>
      <c r="FI31" s="224"/>
      <c r="FJ31" s="224"/>
      <c r="FK31" s="224"/>
      <c r="FL31" s="224"/>
      <c r="FM31" s="224"/>
      <c r="FN31" s="224"/>
      <c r="FO31" s="224"/>
      <c r="FP31" s="224"/>
      <c r="FQ31" s="224"/>
      <c r="FR31" s="224"/>
      <c r="FS31" s="224"/>
      <c r="FT31" s="224"/>
      <c r="FU31" s="224"/>
      <c r="FV31" s="224"/>
      <c r="FW31" s="224"/>
      <c r="FX31" s="224"/>
      <c r="FY31" s="224"/>
      <c r="FZ31" s="224"/>
      <c r="GA31" s="224"/>
      <c r="GB31" s="224"/>
      <c r="GC31" s="224"/>
      <c r="GD31" s="224"/>
      <c r="GE31" s="224"/>
      <c r="GF31" s="224"/>
      <c r="GG31" s="224"/>
      <c r="GH31" s="224"/>
      <c r="GI31" s="224"/>
      <c r="GJ31" s="224"/>
      <c r="GK31" s="224"/>
      <c r="GL31" s="224"/>
      <c r="GM31" s="224"/>
      <c r="GN31" s="224"/>
      <c r="GO31" s="224"/>
      <c r="GP31" s="224"/>
      <c r="GQ31" s="224"/>
      <c r="GR31" s="224"/>
      <c r="GS31" s="224"/>
      <c r="GT31" s="224"/>
      <c r="GU31" s="224"/>
      <c r="GV31" s="224"/>
      <c r="GW31" s="224"/>
      <c r="GX31" s="224"/>
      <c r="GY31" s="224"/>
      <c r="GZ31" s="224"/>
      <c r="HA31" s="224"/>
      <c r="HB31" s="224"/>
      <c r="HC31" s="224"/>
      <c r="HD31" s="224"/>
      <c r="HE31" s="224"/>
      <c r="HF31" s="224"/>
    </row>
    <row r="32" spans="1:214" s="220" customFormat="1" ht="15" customHeight="1" x14ac:dyDescent="0.2">
      <c r="A32" s="222" t="s">
        <v>69</v>
      </c>
      <c r="B32" s="223" t="s">
        <v>97</v>
      </c>
      <c r="C32" s="61">
        <v>2288</v>
      </c>
      <c r="D32" s="61">
        <v>3702</v>
      </c>
      <c r="E32" s="63">
        <f t="shared" si="0"/>
        <v>61.800699300699279</v>
      </c>
      <c r="F32" s="61">
        <v>429</v>
      </c>
      <c r="G32" s="61">
        <v>969</v>
      </c>
      <c r="H32" s="64">
        <f t="shared" si="1"/>
        <v>18.75</v>
      </c>
      <c r="I32" s="64">
        <f t="shared" si="1"/>
        <v>26.175040518638575</v>
      </c>
      <c r="J32" s="61">
        <v>16</v>
      </c>
      <c r="K32" s="61">
        <v>8</v>
      </c>
      <c r="L32" s="64">
        <f t="shared" si="2"/>
        <v>3.7296037296037294</v>
      </c>
      <c r="M32" s="64">
        <f t="shared" si="2"/>
        <v>0.82559339525283792</v>
      </c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224"/>
      <c r="DB32" s="224"/>
      <c r="DC32" s="224"/>
      <c r="DD32" s="224"/>
      <c r="DE32" s="224"/>
      <c r="DF32" s="224"/>
      <c r="DG32" s="224"/>
      <c r="DH32" s="224"/>
      <c r="DI32" s="224"/>
      <c r="DJ32" s="224"/>
      <c r="DK32" s="224"/>
      <c r="DL32" s="224"/>
      <c r="DM32" s="224"/>
      <c r="DN32" s="224"/>
      <c r="DO32" s="224"/>
      <c r="DP32" s="224"/>
      <c r="DQ32" s="224"/>
      <c r="DR32" s="224"/>
      <c r="DS32" s="224"/>
      <c r="DT32" s="224"/>
      <c r="DU32" s="224"/>
      <c r="DV32" s="224"/>
      <c r="DW32" s="224"/>
      <c r="DX32" s="224"/>
      <c r="DY32" s="224"/>
      <c r="DZ32" s="224"/>
      <c r="EA32" s="224"/>
      <c r="EB32" s="224"/>
      <c r="EC32" s="224"/>
      <c r="ED32" s="224"/>
      <c r="EE32" s="224"/>
      <c r="EF32" s="224"/>
      <c r="EG32" s="224"/>
      <c r="EH32" s="224"/>
      <c r="EI32" s="224"/>
      <c r="EJ32" s="224"/>
      <c r="EK32" s="224"/>
      <c r="EL32" s="224"/>
      <c r="EM32" s="224"/>
      <c r="EN32" s="224"/>
      <c r="EO32" s="224"/>
      <c r="EP32" s="224"/>
      <c r="EQ32" s="224"/>
      <c r="ER32" s="224"/>
      <c r="ES32" s="224"/>
      <c r="ET32" s="224"/>
      <c r="EU32" s="224"/>
      <c r="EV32" s="224"/>
      <c r="EW32" s="224"/>
      <c r="EX32" s="224"/>
      <c r="EY32" s="224"/>
      <c r="EZ32" s="224"/>
      <c r="FA32" s="224"/>
      <c r="FB32" s="224"/>
      <c r="FC32" s="224"/>
      <c r="FD32" s="224"/>
      <c r="FE32" s="224"/>
      <c r="FF32" s="224"/>
      <c r="FG32" s="224"/>
      <c r="FH32" s="224"/>
      <c r="FI32" s="224"/>
      <c r="FJ32" s="224"/>
      <c r="FK32" s="224"/>
      <c r="FL32" s="224"/>
      <c r="FM32" s="224"/>
      <c r="FN32" s="224"/>
      <c r="FO32" s="224"/>
      <c r="FP32" s="224"/>
      <c r="FQ32" s="224"/>
      <c r="FR32" s="224"/>
      <c r="FS32" s="224"/>
      <c r="FT32" s="224"/>
      <c r="FU32" s="224"/>
      <c r="FV32" s="224"/>
      <c r="FW32" s="224"/>
      <c r="FX32" s="224"/>
      <c r="FY32" s="224"/>
      <c r="FZ32" s="224"/>
      <c r="GA32" s="224"/>
      <c r="GB32" s="224"/>
      <c r="GC32" s="224"/>
      <c r="GD32" s="224"/>
      <c r="GE32" s="224"/>
      <c r="GF32" s="224"/>
      <c r="GG32" s="224"/>
      <c r="GH32" s="224"/>
      <c r="GI32" s="224"/>
      <c r="GJ32" s="224"/>
      <c r="GK32" s="224"/>
      <c r="GL32" s="224"/>
      <c r="GM32" s="224"/>
      <c r="GN32" s="224"/>
      <c r="GO32" s="224"/>
      <c r="GP32" s="224"/>
      <c r="GQ32" s="224"/>
      <c r="GR32" s="224"/>
      <c r="GS32" s="224"/>
      <c r="GT32" s="224"/>
      <c r="GU32" s="224"/>
      <c r="GV32" s="224"/>
      <c r="GW32" s="224"/>
      <c r="GX32" s="224"/>
      <c r="GY32" s="224"/>
      <c r="GZ32" s="224"/>
      <c r="HA32" s="224"/>
      <c r="HB32" s="224"/>
      <c r="HC32" s="224"/>
      <c r="HD32" s="224"/>
      <c r="HE32" s="224"/>
      <c r="HF32" s="224"/>
    </row>
    <row r="33" spans="1:214" s="220" customFormat="1" ht="15" customHeight="1" x14ac:dyDescent="0.2">
      <c r="A33" s="222" t="s">
        <v>70</v>
      </c>
      <c r="B33" s="223" t="s">
        <v>98</v>
      </c>
      <c r="C33" s="61">
        <v>5600</v>
      </c>
      <c r="D33" s="61">
        <v>8348</v>
      </c>
      <c r="E33" s="63">
        <f t="shared" si="0"/>
        <v>49.071428571428555</v>
      </c>
      <c r="F33" s="61">
        <v>733</v>
      </c>
      <c r="G33" s="61">
        <v>2588</v>
      </c>
      <c r="H33" s="64">
        <f t="shared" si="1"/>
        <v>13.089285714285715</v>
      </c>
      <c r="I33" s="64">
        <f t="shared" si="1"/>
        <v>31.001437470052707</v>
      </c>
      <c r="J33" s="61">
        <v>5</v>
      </c>
      <c r="K33" s="61">
        <v>1</v>
      </c>
      <c r="L33" s="64">
        <f t="shared" si="2"/>
        <v>0.68212824010914053</v>
      </c>
      <c r="M33" s="64">
        <f t="shared" si="2"/>
        <v>3.8639876352395672E-2</v>
      </c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4"/>
      <c r="DB33" s="224"/>
      <c r="DC33" s="224"/>
      <c r="DD33" s="224"/>
      <c r="DE33" s="224"/>
      <c r="DF33" s="224"/>
      <c r="DG33" s="224"/>
      <c r="DH33" s="224"/>
      <c r="DI33" s="224"/>
      <c r="DJ33" s="224"/>
      <c r="DK33" s="224"/>
      <c r="DL33" s="224"/>
      <c r="DM33" s="224"/>
      <c r="DN33" s="224"/>
      <c r="DO33" s="224"/>
      <c r="DP33" s="224"/>
      <c r="DQ33" s="224"/>
      <c r="DR33" s="224"/>
      <c r="DS33" s="224"/>
      <c r="DT33" s="224"/>
      <c r="DU33" s="224"/>
      <c r="DV33" s="224"/>
      <c r="DW33" s="224"/>
      <c r="DX33" s="224"/>
      <c r="DY33" s="224"/>
      <c r="DZ33" s="224"/>
      <c r="EA33" s="224"/>
      <c r="EB33" s="224"/>
      <c r="EC33" s="224"/>
      <c r="ED33" s="224"/>
      <c r="EE33" s="224"/>
      <c r="EF33" s="224"/>
      <c r="EG33" s="224"/>
      <c r="EH33" s="224"/>
      <c r="EI33" s="224"/>
      <c r="EJ33" s="224"/>
      <c r="EK33" s="224"/>
      <c r="EL33" s="224"/>
      <c r="EM33" s="224"/>
      <c r="EN33" s="224"/>
      <c r="EO33" s="224"/>
      <c r="EP33" s="224"/>
      <c r="EQ33" s="224"/>
      <c r="ER33" s="224"/>
      <c r="ES33" s="224"/>
      <c r="ET33" s="224"/>
      <c r="EU33" s="224"/>
      <c r="EV33" s="224"/>
      <c r="EW33" s="224"/>
      <c r="EX33" s="224"/>
      <c r="EY33" s="224"/>
      <c r="EZ33" s="224"/>
      <c r="FA33" s="224"/>
      <c r="FB33" s="224"/>
      <c r="FC33" s="224"/>
      <c r="FD33" s="224"/>
      <c r="FE33" s="224"/>
      <c r="FF33" s="224"/>
      <c r="FG33" s="224"/>
      <c r="FH33" s="224"/>
      <c r="FI33" s="224"/>
      <c r="FJ33" s="224"/>
      <c r="FK33" s="224"/>
      <c r="FL33" s="224"/>
      <c r="FM33" s="224"/>
      <c r="FN33" s="224"/>
      <c r="FO33" s="224"/>
      <c r="FP33" s="224"/>
      <c r="FQ33" s="224"/>
      <c r="FR33" s="224"/>
      <c r="FS33" s="224"/>
      <c r="FT33" s="224"/>
      <c r="FU33" s="224"/>
      <c r="FV33" s="224"/>
      <c r="FW33" s="224"/>
      <c r="FX33" s="224"/>
      <c r="FY33" s="224"/>
      <c r="FZ33" s="224"/>
      <c r="GA33" s="224"/>
      <c r="GB33" s="224"/>
      <c r="GC33" s="224"/>
      <c r="GD33" s="224"/>
      <c r="GE33" s="224"/>
      <c r="GF33" s="224"/>
      <c r="GG33" s="224"/>
      <c r="GH33" s="224"/>
      <c r="GI33" s="224"/>
      <c r="GJ33" s="224"/>
      <c r="GK33" s="224"/>
      <c r="GL33" s="224"/>
      <c r="GM33" s="224"/>
      <c r="GN33" s="224"/>
      <c r="GO33" s="224"/>
      <c r="GP33" s="224"/>
      <c r="GQ33" s="224"/>
      <c r="GR33" s="224"/>
      <c r="GS33" s="224"/>
      <c r="GT33" s="224"/>
      <c r="GU33" s="224"/>
      <c r="GV33" s="224"/>
      <c r="GW33" s="224"/>
      <c r="GX33" s="224"/>
      <c r="GY33" s="224"/>
      <c r="GZ33" s="224"/>
      <c r="HA33" s="224"/>
      <c r="HB33" s="224"/>
      <c r="HC33" s="224"/>
      <c r="HD33" s="224"/>
      <c r="HE33" s="224"/>
      <c r="HF33" s="224"/>
    </row>
    <row r="34" spans="1:214" s="220" customFormat="1" ht="15" customHeight="1" x14ac:dyDescent="0.2">
      <c r="A34" s="222" t="s">
        <v>71</v>
      </c>
      <c r="B34" s="223" t="s">
        <v>99</v>
      </c>
      <c r="C34" s="61">
        <v>47055</v>
      </c>
      <c r="D34" s="61">
        <v>61350</v>
      </c>
      <c r="E34" s="63">
        <f t="shared" si="0"/>
        <v>30.379343321644882</v>
      </c>
      <c r="F34" s="61">
        <v>24510</v>
      </c>
      <c r="G34" s="61">
        <v>32528</v>
      </c>
      <c r="H34" s="64">
        <f t="shared" si="1"/>
        <v>52.087982148549571</v>
      </c>
      <c r="I34" s="64">
        <f t="shared" si="1"/>
        <v>53.02037489812551</v>
      </c>
      <c r="J34" s="36">
        <v>6126</v>
      </c>
      <c r="K34" s="61">
        <v>8842</v>
      </c>
      <c r="L34" s="64">
        <f t="shared" si="2"/>
        <v>24.993880048959607</v>
      </c>
      <c r="M34" s="64">
        <f t="shared" si="2"/>
        <v>27.182734874569604</v>
      </c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</row>
    <row r="35" spans="1:214" s="220" customFormat="1" ht="15" customHeight="1" x14ac:dyDescent="0.2">
      <c r="A35" s="222" t="s">
        <v>72</v>
      </c>
      <c r="B35" s="225" t="s">
        <v>100</v>
      </c>
      <c r="C35" s="61"/>
      <c r="D35" s="61"/>
      <c r="E35" s="61"/>
      <c r="F35" s="61"/>
      <c r="G35" s="61"/>
      <c r="H35" s="64"/>
      <c r="I35" s="64"/>
      <c r="J35" s="61"/>
      <c r="K35" s="61"/>
      <c r="L35" s="64"/>
      <c r="M35" s="6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  <c r="EJ35" s="224"/>
      <c r="EK35" s="224"/>
      <c r="EL35" s="224"/>
      <c r="EM35" s="224"/>
      <c r="EN35" s="224"/>
      <c r="EO35" s="224"/>
      <c r="EP35" s="224"/>
      <c r="EQ35" s="224"/>
      <c r="ER35" s="224"/>
      <c r="ES35" s="224"/>
      <c r="ET35" s="224"/>
      <c r="EU35" s="224"/>
      <c r="EV35" s="224"/>
      <c r="EW35" s="224"/>
      <c r="EX35" s="224"/>
      <c r="EY35" s="224"/>
      <c r="EZ35" s="224"/>
      <c r="FA35" s="224"/>
      <c r="FB35" s="224"/>
      <c r="FC35" s="224"/>
      <c r="FD35" s="224"/>
      <c r="FE35" s="224"/>
      <c r="FF35" s="224"/>
      <c r="FG35" s="224"/>
      <c r="FH35" s="224"/>
      <c r="FI35" s="224"/>
      <c r="FJ35" s="224"/>
      <c r="FK35" s="224"/>
      <c r="FL35" s="224"/>
      <c r="FM35" s="224"/>
      <c r="FN35" s="224"/>
      <c r="FO35" s="224"/>
      <c r="FP35" s="224"/>
      <c r="FQ35" s="224"/>
      <c r="FR35" s="224"/>
      <c r="FS35" s="224"/>
      <c r="FT35" s="224"/>
      <c r="FU35" s="224"/>
      <c r="FV35" s="224"/>
      <c r="FW35" s="224"/>
      <c r="FX35" s="224"/>
      <c r="FY35" s="224"/>
      <c r="FZ35" s="224"/>
      <c r="GA35" s="224"/>
      <c r="GB35" s="224"/>
      <c r="GC35" s="224"/>
      <c r="GD35" s="224"/>
      <c r="GE35" s="224"/>
      <c r="GF35" s="224"/>
      <c r="GG35" s="224"/>
      <c r="GH35" s="224"/>
      <c r="GI35" s="224"/>
      <c r="GJ35" s="224"/>
      <c r="GK35" s="224"/>
      <c r="GL35" s="224"/>
      <c r="GM35" s="224"/>
      <c r="GN35" s="224"/>
      <c r="GO35" s="224"/>
      <c r="GP35" s="224"/>
      <c r="GQ35" s="224"/>
      <c r="GR35" s="224"/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</row>
    <row r="36" spans="1:214" s="228" customFormat="1" ht="15" customHeight="1" x14ac:dyDescent="0.2">
      <c r="A36" s="231"/>
      <c r="B36" s="232" t="s">
        <v>37</v>
      </c>
      <c r="C36" s="233">
        <f>SUM(C9:C35)</f>
        <v>260091</v>
      </c>
      <c r="D36" s="233">
        <f>SUM(D9:D35)</f>
        <v>371582</v>
      </c>
      <c r="E36" s="234">
        <f>D36/C36*100-100</f>
        <v>42.866150693411157</v>
      </c>
      <c r="F36" s="233">
        <f>SUM(F9:F35)</f>
        <v>65790</v>
      </c>
      <c r="G36" s="233">
        <f>SUM(G9:G35)</f>
        <v>122461</v>
      </c>
      <c r="H36" s="65">
        <f>F36/C36*100</f>
        <v>25.29499290632894</v>
      </c>
      <c r="I36" s="65">
        <f>G36/D36*100</f>
        <v>32.95665559688036</v>
      </c>
      <c r="J36" s="233">
        <f>SUM(J9:J35)</f>
        <v>6822</v>
      </c>
      <c r="K36" s="233">
        <f>SUM(K9:K35)</f>
        <v>10288</v>
      </c>
      <c r="L36" s="65">
        <f>J36/F36*100</f>
        <v>10.369357045143639</v>
      </c>
      <c r="M36" s="65">
        <f>K36/G36*100</f>
        <v>8.4010419643804966</v>
      </c>
    </row>
    <row r="38" spans="1:214" ht="20.25" customHeight="1" x14ac:dyDescent="0.2">
      <c r="A38" s="350" t="s">
        <v>27</v>
      </c>
      <c r="B38" s="351" t="s">
        <v>447</v>
      </c>
      <c r="C38" s="354" t="s">
        <v>115</v>
      </c>
      <c r="D38" s="355"/>
      <c r="E38" s="355"/>
      <c r="F38" s="355"/>
      <c r="G38" s="355"/>
      <c r="H38" s="355"/>
      <c r="I38" s="355"/>
      <c r="J38" s="355"/>
      <c r="K38" s="355"/>
      <c r="L38" s="355"/>
      <c r="M38" s="356"/>
    </row>
    <row r="39" spans="1:214" ht="34.5" customHeight="1" x14ac:dyDescent="0.2">
      <c r="A39" s="350"/>
      <c r="B39" s="352"/>
      <c r="C39" s="357" t="s">
        <v>101</v>
      </c>
      <c r="D39" s="358"/>
      <c r="E39" s="359"/>
      <c r="F39" s="348" t="s">
        <v>109</v>
      </c>
      <c r="G39" s="348"/>
      <c r="H39" s="348"/>
      <c r="I39" s="348"/>
      <c r="J39" s="348" t="s">
        <v>111</v>
      </c>
      <c r="K39" s="348"/>
      <c r="L39" s="348"/>
      <c r="M39" s="348"/>
    </row>
    <row r="40" spans="1:214" x14ac:dyDescent="0.2">
      <c r="A40" s="350"/>
      <c r="B40" s="352"/>
      <c r="C40" s="348">
        <v>2019</v>
      </c>
      <c r="D40" s="348">
        <v>2020</v>
      </c>
      <c r="E40" s="347" t="s">
        <v>114</v>
      </c>
      <c r="F40" s="349" t="s">
        <v>41</v>
      </c>
      <c r="G40" s="349"/>
      <c r="H40" s="347" t="s">
        <v>110</v>
      </c>
      <c r="I40" s="347"/>
      <c r="J40" s="349" t="s">
        <v>41</v>
      </c>
      <c r="K40" s="349"/>
      <c r="L40" s="347" t="s">
        <v>110</v>
      </c>
      <c r="M40" s="347"/>
    </row>
    <row r="41" spans="1:214" ht="21.75" customHeight="1" x14ac:dyDescent="0.2">
      <c r="A41" s="350"/>
      <c r="B41" s="353"/>
      <c r="C41" s="348"/>
      <c r="D41" s="348"/>
      <c r="E41" s="347"/>
      <c r="F41" s="213">
        <v>2019</v>
      </c>
      <c r="G41" s="213">
        <v>2020</v>
      </c>
      <c r="H41" s="213">
        <v>2019</v>
      </c>
      <c r="I41" s="213">
        <v>2020</v>
      </c>
      <c r="J41" s="213">
        <v>2019</v>
      </c>
      <c r="K41" s="213">
        <v>2020</v>
      </c>
      <c r="L41" s="213">
        <v>2019</v>
      </c>
      <c r="M41" s="213">
        <v>2020</v>
      </c>
    </row>
    <row r="42" spans="1:214" x14ac:dyDescent="0.2">
      <c r="A42" s="229"/>
      <c r="B42" s="229"/>
      <c r="C42" s="215">
        <v>1</v>
      </c>
      <c r="D42" s="215">
        <v>2</v>
      </c>
      <c r="E42" s="215">
        <v>3</v>
      </c>
      <c r="F42" s="215">
        <v>4</v>
      </c>
      <c r="G42" s="215">
        <v>5</v>
      </c>
      <c r="H42" s="215">
        <v>6</v>
      </c>
      <c r="I42" s="215">
        <v>7</v>
      </c>
      <c r="J42" s="215">
        <v>8</v>
      </c>
      <c r="K42" s="215">
        <v>9</v>
      </c>
      <c r="L42" s="215">
        <v>10</v>
      </c>
      <c r="M42" s="215">
        <v>11</v>
      </c>
    </row>
    <row r="43" spans="1:214" ht="15.75" customHeight="1" x14ac:dyDescent="0.2">
      <c r="A43" s="235">
        <v>1</v>
      </c>
      <c r="B43" s="156" t="s">
        <v>416</v>
      </c>
      <c r="C43" s="34">
        <v>16176</v>
      </c>
      <c r="D43" s="34">
        <v>11102</v>
      </c>
      <c r="E43" s="52">
        <f t="shared" ref="E43:E50" si="3">D43/C43*100-100</f>
        <v>-31.367457962413454</v>
      </c>
      <c r="F43" s="34">
        <v>1187</v>
      </c>
      <c r="G43" s="34">
        <v>1371</v>
      </c>
      <c r="H43" s="38">
        <f t="shared" ref="H43:I50" si="4">F43/C43*100</f>
        <v>7.3380316518298709</v>
      </c>
      <c r="I43" s="38">
        <f t="shared" si="4"/>
        <v>12.349126283552513</v>
      </c>
      <c r="J43" s="34">
        <v>1</v>
      </c>
      <c r="K43" s="34"/>
      <c r="L43" s="38">
        <f t="shared" ref="L43:M50" si="5">J43/F43*100</f>
        <v>8.4245998315080034E-2</v>
      </c>
      <c r="M43" s="38">
        <f t="shared" si="5"/>
        <v>0</v>
      </c>
    </row>
    <row r="44" spans="1:214" ht="15.75" customHeight="1" x14ac:dyDescent="0.2">
      <c r="A44" s="235">
        <v>2</v>
      </c>
      <c r="B44" s="156" t="s">
        <v>417</v>
      </c>
      <c r="C44" s="34">
        <v>15516</v>
      </c>
      <c r="D44" s="34">
        <v>17991</v>
      </c>
      <c r="E44" s="52">
        <f t="shared" si="3"/>
        <v>15.951276102088173</v>
      </c>
      <c r="F44" s="34">
        <v>1836</v>
      </c>
      <c r="G44" s="34">
        <v>4340</v>
      </c>
      <c r="H44" s="38">
        <f t="shared" si="4"/>
        <v>11.832946635730858</v>
      </c>
      <c r="I44" s="38">
        <f t="shared" si="4"/>
        <v>24.123172697459839</v>
      </c>
      <c r="J44" s="34"/>
      <c r="K44" s="34">
        <v>11</v>
      </c>
      <c r="L44" s="38">
        <f t="shared" si="5"/>
        <v>0</v>
      </c>
      <c r="M44" s="38">
        <f t="shared" si="5"/>
        <v>0.25345622119815669</v>
      </c>
    </row>
    <row r="45" spans="1:214" ht="15.75" customHeight="1" x14ac:dyDescent="0.2">
      <c r="A45" s="235">
        <v>3</v>
      </c>
      <c r="B45" s="156" t="s">
        <v>418</v>
      </c>
      <c r="C45" s="34">
        <v>16527</v>
      </c>
      <c r="D45" s="34">
        <v>17496</v>
      </c>
      <c r="E45" s="52">
        <f t="shared" si="3"/>
        <v>5.8631330550009011</v>
      </c>
      <c r="F45" s="34">
        <v>2031</v>
      </c>
      <c r="G45" s="34">
        <v>3078</v>
      </c>
      <c r="H45" s="38">
        <f t="shared" si="4"/>
        <v>12.288981666364132</v>
      </c>
      <c r="I45" s="38">
        <f t="shared" si="4"/>
        <v>17.592592592592592</v>
      </c>
      <c r="J45" s="34">
        <v>80</v>
      </c>
      <c r="K45" s="34">
        <v>66</v>
      </c>
      <c r="L45" s="38">
        <f t="shared" si="5"/>
        <v>3.9389463318562288</v>
      </c>
      <c r="M45" s="38">
        <f t="shared" si="5"/>
        <v>2.144249512670565</v>
      </c>
    </row>
    <row r="46" spans="1:214" ht="15.75" customHeight="1" x14ac:dyDescent="0.2">
      <c r="A46" s="235">
        <v>4</v>
      </c>
      <c r="B46" s="156" t="s">
        <v>419</v>
      </c>
      <c r="C46" s="34">
        <v>11521</v>
      </c>
      <c r="D46" s="34">
        <v>13547</v>
      </c>
      <c r="E46" s="52">
        <f t="shared" si="3"/>
        <v>17.585279055637542</v>
      </c>
      <c r="F46" s="34">
        <v>1710</v>
      </c>
      <c r="G46" s="34">
        <v>2827</v>
      </c>
      <c r="H46" s="38">
        <f t="shared" si="4"/>
        <v>14.842461591875706</v>
      </c>
      <c r="I46" s="38">
        <f t="shared" si="4"/>
        <v>20.868088875765853</v>
      </c>
      <c r="J46" s="34">
        <v>8</v>
      </c>
      <c r="K46" s="34">
        <v>16</v>
      </c>
      <c r="L46" s="38">
        <f t="shared" si="5"/>
        <v>0.46783625730994155</v>
      </c>
      <c r="M46" s="38">
        <f t="shared" si="5"/>
        <v>0.56597099398655815</v>
      </c>
    </row>
    <row r="47" spans="1:214" ht="15.75" customHeight="1" x14ac:dyDescent="0.2">
      <c r="A47" s="235">
        <v>5</v>
      </c>
      <c r="B47" s="156" t="s">
        <v>420</v>
      </c>
      <c r="C47" s="34">
        <v>27261</v>
      </c>
      <c r="D47" s="34">
        <v>30061</v>
      </c>
      <c r="E47" s="52">
        <f t="shared" si="3"/>
        <v>10.271083232456618</v>
      </c>
      <c r="F47" s="34">
        <v>3173</v>
      </c>
      <c r="G47" s="34">
        <v>5067</v>
      </c>
      <c r="H47" s="38">
        <f t="shared" si="4"/>
        <v>11.639338248780309</v>
      </c>
      <c r="I47" s="38">
        <f t="shared" si="4"/>
        <v>16.855726689065566</v>
      </c>
      <c r="J47" s="34">
        <v>291</v>
      </c>
      <c r="K47" s="34">
        <v>297</v>
      </c>
      <c r="L47" s="38">
        <f t="shared" si="5"/>
        <v>9.1711314213677912</v>
      </c>
      <c r="M47" s="38">
        <f t="shared" si="5"/>
        <v>5.8614564831261102</v>
      </c>
    </row>
    <row r="48" spans="1:214" ht="15.75" customHeight="1" x14ac:dyDescent="0.2">
      <c r="A48" s="235">
        <v>6</v>
      </c>
      <c r="B48" s="156" t="s">
        <v>421</v>
      </c>
      <c r="C48" s="34">
        <v>9854</v>
      </c>
      <c r="D48" s="34">
        <v>11113</v>
      </c>
      <c r="E48" s="52">
        <f t="shared" si="3"/>
        <v>12.776537446722131</v>
      </c>
      <c r="F48" s="34">
        <v>1249</v>
      </c>
      <c r="G48" s="34">
        <v>2464</v>
      </c>
      <c r="H48" s="38">
        <f t="shared" si="4"/>
        <v>12.675055814897505</v>
      </c>
      <c r="I48" s="38">
        <f t="shared" si="4"/>
        <v>22.172230720777467</v>
      </c>
      <c r="J48" s="34">
        <v>1</v>
      </c>
      <c r="K48" s="34">
        <v>5</v>
      </c>
      <c r="L48" s="38">
        <f t="shared" si="5"/>
        <v>8.0064051240992792E-2</v>
      </c>
      <c r="M48" s="38">
        <f t="shared" si="5"/>
        <v>0.20292207792207789</v>
      </c>
    </row>
    <row r="49" spans="1:13" ht="15.75" customHeight="1" x14ac:dyDescent="0.2">
      <c r="A49" s="235">
        <v>7</v>
      </c>
      <c r="B49" s="156" t="s">
        <v>422</v>
      </c>
      <c r="C49" s="34">
        <v>16151</v>
      </c>
      <c r="D49" s="34">
        <v>18228</v>
      </c>
      <c r="E49" s="52">
        <f t="shared" si="3"/>
        <v>12.859884836852203</v>
      </c>
      <c r="F49" s="34">
        <v>1983</v>
      </c>
      <c r="G49" s="34">
        <v>2489</v>
      </c>
      <c r="H49" s="38">
        <f t="shared" si="4"/>
        <v>12.277877530803046</v>
      </c>
      <c r="I49" s="38">
        <f t="shared" si="4"/>
        <v>13.654816765415845</v>
      </c>
      <c r="J49" s="34"/>
      <c r="K49" s="34"/>
      <c r="L49" s="38">
        <f t="shared" si="5"/>
        <v>0</v>
      </c>
      <c r="M49" s="38">
        <f t="shared" si="5"/>
        <v>0</v>
      </c>
    </row>
    <row r="50" spans="1:13" ht="15.75" customHeight="1" x14ac:dyDescent="0.2">
      <c r="A50" s="226"/>
      <c r="B50" s="227" t="s">
        <v>37</v>
      </c>
      <c r="C50" s="59">
        <f>SUM(C43:C49)</f>
        <v>113006</v>
      </c>
      <c r="D50" s="59">
        <f>SUM(D43:D49)</f>
        <v>119538</v>
      </c>
      <c r="E50" s="53">
        <f t="shared" si="3"/>
        <v>5.7802240588995346</v>
      </c>
      <c r="F50" s="59">
        <f>SUM(F43:F49)</f>
        <v>13169</v>
      </c>
      <c r="G50" s="59">
        <f>SUM(G43:G49)</f>
        <v>21636</v>
      </c>
      <c r="H50" s="54">
        <f t="shared" si="4"/>
        <v>11.65336353821921</v>
      </c>
      <c r="I50" s="54">
        <f t="shared" si="4"/>
        <v>18.099683782562867</v>
      </c>
      <c r="J50" s="59">
        <f>SUM(J43:J49)</f>
        <v>381</v>
      </c>
      <c r="K50" s="59">
        <f>SUM(K43:K49)</f>
        <v>395</v>
      </c>
      <c r="L50" s="54">
        <f t="shared" si="5"/>
        <v>2.8931581745007215</v>
      </c>
      <c r="M50" s="54">
        <f t="shared" si="5"/>
        <v>1.825660935477907</v>
      </c>
    </row>
    <row r="51" spans="1:13" ht="13.5" customHeight="1" x14ac:dyDescent="0.2"/>
    <row r="52" spans="1:13" ht="13.5" customHeight="1" x14ac:dyDescent="0.2"/>
    <row r="53" spans="1:13" ht="13.5" customHeight="1" x14ac:dyDescent="0.2"/>
    <row r="54" spans="1:13" ht="13.5" customHeight="1" x14ac:dyDescent="0.2"/>
    <row r="55" spans="1:13" ht="13.5" customHeight="1" x14ac:dyDescent="0.2"/>
    <row r="56" spans="1:13" ht="13.5" customHeight="1" x14ac:dyDescent="0.2"/>
    <row r="57" spans="1:13" ht="13.5" customHeight="1" x14ac:dyDescent="0.2"/>
    <row r="58" spans="1:13" ht="13.5" customHeight="1" x14ac:dyDescent="0.2"/>
    <row r="59" spans="1:13" ht="13.5" customHeight="1" x14ac:dyDescent="0.2"/>
    <row r="60" spans="1:13" ht="13.5" customHeight="1" x14ac:dyDescent="0.2"/>
    <row r="61" spans="1:13" ht="13.5" customHeight="1" x14ac:dyDescent="0.2"/>
    <row r="62" spans="1:13" ht="13.5" customHeight="1" x14ac:dyDescent="0.2"/>
    <row r="63" spans="1:13" ht="13.5" customHeight="1" x14ac:dyDescent="0.2"/>
    <row r="64" spans="1:13" ht="13.5" customHeight="1" x14ac:dyDescent="0.2"/>
    <row r="65" ht="13.5" customHeight="1" x14ac:dyDescent="0.2"/>
  </sheetData>
  <mergeCells count="27">
    <mergeCell ref="A2:M2"/>
    <mergeCell ref="A4:A7"/>
    <mergeCell ref="B4:B7"/>
    <mergeCell ref="C4:M4"/>
    <mergeCell ref="C5:E5"/>
    <mergeCell ref="F5:I5"/>
    <mergeCell ref="J5:M5"/>
    <mergeCell ref="C6:C7"/>
    <mergeCell ref="D6:D7"/>
    <mergeCell ref="E6:E7"/>
    <mergeCell ref="F6:G6"/>
    <mergeCell ref="H6:I6"/>
    <mergeCell ref="J6:K6"/>
    <mergeCell ref="L6:M6"/>
    <mergeCell ref="A38:A41"/>
    <mergeCell ref="B38:B41"/>
    <mergeCell ref="C38:M38"/>
    <mergeCell ref="C39:E39"/>
    <mergeCell ref="F39:I39"/>
    <mergeCell ref="J39:M39"/>
    <mergeCell ref="L40:M40"/>
    <mergeCell ref="C40:C41"/>
    <mergeCell ref="D40:D41"/>
    <mergeCell ref="E40:E41"/>
    <mergeCell ref="F40:G40"/>
    <mergeCell ref="H40:I40"/>
    <mergeCell ref="J40:K40"/>
  </mergeCells>
  <conditionalFormatting sqref="J10:M10 K11:M34 C9:D34 F10:I34 H46 L46 C36:D36 E9:M9 F36:M36 C35:M35 H43:I45 K43:M45 G47:I49 G43:G46 D43:E49 K47:L49 C50:L50">
    <cfRule type="cellIs" dxfId="62" priority="29" stopIfTrue="1" operator="equal">
      <formula>0</formula>
    </cfRule>
  </conditionalFormatting>
  <conditionalFormatting sqref="B9:B35">
    <cfRule type="cellIs" dxfId="61" priority="32" stopIfTrue="1" operator="equal">
      <formula>0</formula>
    </cfRule>
  </conditionalFormatting>
  <conditionalFormatting sqref="B36">
    <cfRule type="cellIs" dxfId="60" priority="30" stopIfTrue="1" operator="equal">
      <formula>0</formula>
    </cfRule>
  </conditionalFormatting>
  <conditionalFormatting sqref="C50:D50 F50:G50">
    <cfRule type="cellIs" dxfId="59" priority="31" stopIfTrue="1" operator="equal">
      <formula>0</formula>
    </cfRule>
  </conditionalFormatting>
  <conditionalFormatting sqref="K46">
    <cfRule type="cellIs" dxfId="58" priority="28" stopIfTrue="1" operator="equal">
      <formula>0</formula>
    </cfRule>
  </conditionalFormatting>
  <conditionalFormatting sqref="K50:L50">
    <cfRule type="cellIs" dxfId="57" priority="27" stopIfTrue="1" operator="equal">
      <formula>0</formula>
    </cfRule>
  </conditionalFormatting>
  <conditionalFormatting sqref="H50:I50">
    <cfRule type="cellIs" dxfId="56" priority="26" stopIfTrue="1" operator="equal">
      <formula>0</formula>
    </cfRule>
  </conditionalFormatting>
  <conditionalFormatting sqref="J50">
    <cfRule type="cellIs" dxfId="55" priority="23" stopIfTrue="1" operator="equal">
      <formula>0</formula>
    </cfRule>
  </conditionalFormatting>
  <conditionalFormatting sqref="K50">
    <cfRule type="cellIs" dxfId="54" priority="22" stopIfTrue="1" operator="equal">
      <formula>0</formula>
    </cfRule>
  </conditionalFormatting>
  <conditionalFormatting sqref="E9:E34 E36">
    <cfRule type="cellIs" dxfId="53" priority="25" stopIfTrue="1" operator="equal">
      <formula>0</formula>
    </cfRule>
  </conditionalFormatting>
  <conditionalFormatting sqref="G46:H46 C9:M36 G43:I45 M43:M45 G47:I49 D43:E49 K43:L49 C50:L50">
    <cfRule type="cellIs" dxfId="52" priority="24" stopIfTrue="1" operator="equal">
      <formula>0</formula>
    </cfRule>
  </conditionalFormatting>
  <conditionalFormatting sqref="K50">
    <cfRule type="cellIs" dxfId="51" priority="21" stopIfTrue="1" operator="equal">
      <formula>0</formula>
    </cfRule>
  </conditionalFormatting>
  <conditionalFormatting sqref="K50">
    <cfRule type="cellIs" dxfId="50" priority="20" stopIfTrue="1" operator="equal">
      <formula>0</formula>
    </cfRule>
  </conditionalFormatting>
  <conditionalFormatting sqref="K50">
    <cfRule type="cellIs" dxfId="49" priority="19" stopIfTrue="1" operator="equal">
      <formula>0</formula>
    </cfRule>
  </conditionalFormatting>
  <conditionalFormatting sqref="H46">
    <cfRule type="cellIs" dxfId="48" priority="18" stopIfTrue="1" operator="equal">
      <formula>0</formula>
    </cfRule>
  </conditionalFormatting>
  <conditionalFormatting sqref="M46">
    <cfRule type="cellIs" dxfId="47" priority="10" stopIfTrue="1" operator="equal">
      <formula>0</formula>
    </cfRule>
  </conditionalFormatting>
  <conditionalFormatting sqref="M50">
    <cfRule type="cellIs" dxfId="46" priority="4" stopIfTrue="1" operator="equal">
      <formula>0</formula>
    </cfRule>
  </conditionalFormatting>
  <conditionalFormatting sqref="M47">
    <cfRule type="cellIs" dxfId="45" priority="8" stopIfTrue="1" operator="equal">
      <formula>0</formula>
    </cfRule>
  </conditionalFormatting>
  <conditionalFormatting sqref="M47">
    <cfRule type="cellIs" dxfId="44" priority="7" stopIfTrue="1" operator="equal">
      <formula>0</formula>
    </cfRule>
  </conditionalFormatting>
  <conditionalFormatting sqref="I46">
    <cfRule type="cellIs" dxfId="43" priority="17" stopIfTrue="1" operator="equal">
      <formula>0</formula>
    </cfRule>
  </conditionalFormatting>
  <conditionalFormatting sqref="I46">
    <cfRule type="cellIs" dxfId="42" priority="16" stopIfTrue="1" operator="equal">
      <formula>0</formula>
    </cfRule>
  </conditionalFormatting>
  <conditionalFormatting sqref="I46">
    <cfRule type="cellIs" dxfId="41" priority="15" stopIfTrue="1" operator="equal">
      <formula>0</formula>
    </cfRule>
  </conditionalFormatting>
  <conditionalFormatting sqref="M48:M49">
    <cfRule type="cellIs" dxfId="40" priority="6" stopIfTrue="1" operator="equal">
      <formula>0</formula>
    </cfRule>
  </conditionalFormatting>
  <conditionalFormatting sqref="M48:M49">
    <cfRule type="cellIs" dxfId="39" priority="5" stopIfTrue="1" operator="equal">
      <formula>0</formula>
    </cfRule>
  </conditionalFormatting>
  <conditionalFormatting sqref="M50">
    <cfRule type="cellIs" dxfId="38" priority="14" stopIfTrue="1" operator="equal">
      <formula>0</formula>
    </cfRule>
  </conditionalFormatting>
  <conditionalFormatting sqref="M50">
    <cfRule type="cellIs" dxfId="37" priority="13" stopIfTrue="1" operator="equal">
      <formula>0</formula>
    </cfRule>
  </conditionalFormatting>
  <conditionalFormatting sqref="M50">
    <cfRule type="cellIs" dxfId="36" priority="12" stopIfTrue="1" operator="equal">
      <formula>0</formula>
    </cfRule>
  </conditionalFormatting>
  <conditionalFormatting sqref="E46">
    <cfRule type="cellIs" dxfId="35" priority="11" stopIfTrue="1" operator="equal">
      <formula>0</formula>
    </cfRule>
  </conditionalFormatting>
  <conditionalFormatting sqref="M46">
    <cfRule type="cellIs" dxfId="34" priority="9" stopIfTrue="1" operator="equal">
      <formula>0</formula>
    </cfRule>
  </conditionalFormatting>
  <conditionalFormatting sqref="E35">
    <cfRule type="cellIs" dxfId="33" priority="3" stopIfTrue="1" operator="equal">
      <formula>0</formula>
    </cfRule>
  </conditionalFormatting>
  <conditionalFormatting sqref="B50">
    <cfRule type="cellIs" dxfId="32" priority="2" stopIfTrue="1" operator="equal">
      <formula>0</formula>
    </cfRule>
  </conditionalFormatting>
  <conditionalFormatting sqref="J50:K50">
    <cfRule type="cellIs" dxfId="31" priority="1" stopIfTrue="1" operator="equal">
      <formula>0</formula>
    </cfRule>
  </conditionalFormatting>
  <pageMargins left="0.7" right="0.7" top="0.75" bottom="0.75" header="0.3" footer="0.3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64"/>
  <sheetViews>
    <sheetView workbookViewId="0"/>
  </sheetViews>
  <sheetFormatPr defaultRowHeight="12.75" x14ac:dyDescent="0.2"/>
  <cols>
    <col min="1" max="1" width="3.28515625" style="207" customWidth="1"/>
    <col min="2" max="2" width="24" style="207" customWidth="1"/>
    <col min="3" max="4" width="7.140625" style="208" customWidth="1"/>
    <col min="5" max="5" width="5.5703125" style="208" customWidth="1"/>
    <col min="6" max="7" width="6.7109375" style="208" customWidth="1"/>
    <col min="8" max="9" width="5.85546875" style="208" customWidth="1"/>
    <col min="10" max="12" width="6.5703125" style="208" customWidth="1"/>
    <col min="13" max="13" width="6.42578125" style="208" customWidth="1"/>
    <col min="14" max="15" width="7.140625" style="208" customWidth="1"/>
    <col min="16" max="16" width="5.7109375" style="208" customWidth="1"/>
    <col min="17" max="18" width="6" style="208" customWidth="1"/>
    <col min="19" max="20" width="6.5703125" style="208" customWidth="1"/>
    <col min="21" max="22" width="6.140625" style="210" customWidth="1"/>
    <col min="23" max="23" width="6.5703125" style="210" customWidth="1"/>
    <col min="24" max="24" width="6.5703125" style="208" customWidth="1"/>
    <col min="25" max="16384" width="9.140625" style="207"/>
  </cols>
  <sheetData>
    <row r="1" spans="1:214" ht="12.75" customHeight="1" x14ac:dyDescent="0.2">
      <c r="M1" s="209" t="s">
        <v>118</v>
      </c>
      <c r="X1" s="209"/>
    </row>
    <row r="2" spans="1:214" ht="39" customHeight="1" x14ac:dyDescent="0.2">
      <c r="A2" s="360" t="s">
        <v>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</row>
    <row r="3" spans="1:214" ht="9.75" customHeight="1" x14ac:dyDescent="0.2"/>
    <row r="4" spans="1:214" s="212" customFormat="1" ht="19.5" customHeight="1" x14ac:dyDescent="0.2">
      <c r="A4" s="350" t="s">
        <v>27</v>
      </c>
      <c r="B4" s="361" t="s">
        <v>447</v>
      </c>
      <c r="C4" s="365" t="s">
        <v>116</v>
      </c>
      <c r="D4" s="366"/>
      <c r="E4" s="366"/>
      <c r="F4" s="366"/>
      <c r="G4" s="366"/>
      <c r="H4" s="366"/>
      <c r="I4" s="366"/>
      <c r="J4" s="366"/>
      <c r="K4" s="366"/>
      <c r="L4" s="366"/>
      <c r="M4" s="367"/>
    </row>
    <row r="5" spans="1:214" s="212" customFormat="1" ht="31.5" customHeight="1" x14ac:dyDescent="0.2">
      <c r="A5" s="350"/>
      <c r="B5" s="361"/>
      <c r="C5" s="357" t="s">
        <v>101</v>
      </c>
      <c r="D5" s="358"/>
      <c r="E5" s="359"/>
      <c r="F5" s="348" t="s">
        <v>109</v>
      </c>
      <c r="G5" s="348"/>
      <c r="H5" s="348"/>
      <c r="I5" s="348"/>
      <c r="J5" s="348" t="s">
        <v>111</v>
      </c>
      <c r="K5" s="348"/>
      <c r="L5" s="348"/>
      <c r="M5" s="348"/>
    </row>
    <row r="6" spans="1:214" s="212" customFormat="1" ht="21" customHeight="1" x14ac:dyDescent="0.2">
      <c r="A6" s="350"/>
      <c r="B6" s="361"/>
      <c r="C6" s="348">
        <v>2019</v>
      </c>
      <c r="D6" s="348">
        <v>2020</v>
      </c>
      <c r="E6" s="347" t="s">
        <v>114</v>
      </c>
      <c r="F6" s="349" t="s">
        <v>41</v>
      </c>
      <c r="G6" s="349"/>
      <c r="H6" s="347" t="s">
        <v>110</v>
      </c>
      <c r="I6" s="347"/>
      <c r="J6" s="349" t="s">
        <v>41</v>
      </c>
      <c r="K6" s="349"/>
      <c r="L6" s="347" t="s">
        <v>110</v>
      </c>
      <c r="M6" s="347"/>
    </row>
    <row r="7" spans="1:214" s="212" customFormat="1" ht="18.75" customHeight="1" x14ac:dyDescent="0.2">
      <c r="A7" s="350"/>
      <c r="B7" s="361"/>
      <c r="C7" s="348"/>
      <c r="D7" s="348"/>
      <c r="E7" s="347"/>
      <c r="F7" s="213">
        <v>2019</v>
      </c>
      <c r="G7" s="213">
        <v>2020</v>
      </c>
      <c r="H7" s="213">
        <v>2019</v>
      </c>
      <c r="I7" s="213">
        <v>2020</v>
      </c>
      <c r="J7" s="213">
        <v>2019</v>
      </c>
      <c r="K7" s="213">
        <v>2020</v>
      </c>
      <c r="L7" s="213">
        <v>2019</v>
      </c>
      <c r="M7" s="213">
        <v>2020</v>
      </c>
    </row>
    <row r="8" spans="1:214" s="212" customFormat="1" ht="12.75" customHeight="1" x14ac:dyDescent="0.2">
      <c r="A8" s="214" t="s">
        <v>28</v>
      </c>
      <c r="B8" s="214" t="s">
        <v>30</v>
      </c>
      <c r="C8" s="215">
        <v>1</v>
      </c>
      <c r="D8" s="215">
        <v>2</v>
      </c>
      <c r="E8" s="215">
        <v>3</v>
      </c>
      <c r="F8" s="215">
        <v>4</v>
      </c>
      <c r="G8" s="215">
        <v>5</v>
      </c>
      <c r="H8" s="215">
        <v>6</v>
      </c>
      <c r="I8" s="215">
        <v>7</v>
      </c>
      <c r="J8" s="215">
        <v>8</v>
      </c>
      <c r="K8" s="215">
        <v>9</v>
      </c>
      <c r="L8" s="215">
        <v>10</v>
      </c>
      <c r="M8" s="215">
        <v>11</v>
      </c>
    </row>
    <row r="9" spans="1:214" s="220" customFormat="1" ht="15" customHeight="1" x14ac:dyDescent="0.2">
      <c r="A9" s="216">
        <v>1</v>
      </c>
      <c r="B9" s="217" t="s">
        <v>74</v>
      </c>
      <c r="C9" s="218"/>
      <c r="D9" s="218"/>
      <c r="E9" s="218"/>
      <c r="F9" s="218"/>
      <c r="G9" s="218"/>
      <c r="H9" s="219"/>
      <c r="I9" s="219"/>
      <c r="J9" s="218"/>
      <c r="K9" s="218"/>
      <c r="L9" s="219"/>
      <c r="M9" s="219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1"/>
      <c r="BN9" s="221"/>
      <c r="BO9" s="221"/>
      <c r="BP9" s="221"/>
      <c r="BQ9" s="221"/>
      <c r="BR9" s="221"/>
      <c r="BS9" s="221"/>
      <c r="BT9" s="221"/>
      <c r="BU9" s="221"/>
      <c r="BV9" s="221"/>
      <c r="BW9" s="221"/>
      <c r="BX9" s="221"/>
      <c r="BY9" s="221"/>
      <c r="BZ9" s="221"/>
      <c r="CA9" s="221"/>
      <c r="CB9" s="221"/>
      <c r="CC9" s="221"/>
      <c r="CD9" s="221"/>
      <c r="CE9" s="221"/>
      <c r="CF9" s="221"/>
      <c r="CG9" s="221"/>
      <c r="CH9" s="221"/>
      <c r="CI9" s="221"/>
      <c r="CJ9" s="221"/>
      <c r="CK9" s="221"/>
      <c r="CL9" s="221"/>
      <c r="CM9" s="221"/>
      <c r="CN9" s="221"/>
      <c r="CO9" s="221"/>
      <c r="CP9" s="221"/>
      <c r="CQ9" s="221"/>
      <c r="CR9" s="221"/>
      <c r="CS9" s="221"/>
      <c r="CT9" s="221"/>
      <c r="CU9" s="221"/>
      <c r="CV9" s="221"/>
      <c r="CW9" s="221"/>
      <c r="CX9" s="221"/>
      <c r="CY9" s="221"/>
      <c r="CZ9" s="221"/>
      <c r="DA9" s="221"/>
      <c r="DB9" s="221"/>
      <c r="DC9" s="221"/>
      <c r="DD9" s="221"/>
      <c r="DE9" s="221"/>
      <c r="DF9" s="221"/>
      <c r="DG9" s="221"/>
      <c r="DH9" s="221"/>
      <c r="DI9" s="221"/>
      <c r="DJ9" s="221"/>
      <c r="DK9" s="221"/>
      <c r="DL9" s="221"/>
      <c r="DM9" s="221"/>
      <c r="DN9" s="221"/>
      <c r="DO9" s="221"/>
      <c r="DP9" s="221"/>
      <c r="DQ9" s="221"/>
      <c r="DR9" s="221"/>
      <c r="DS9" s="221"/>
      <c r="DT9" s="221"/>
      <c r="DU9" s="221"/>
      <c r="DV9" s="221"/>
      <c r="DW9" s="221"/>
      <c r="DX9" s="221"/>
      <c r="DY9" s="221"/>
      <c r="DZ9" s="221"/>
      <c r="EA9" s="221"/>
      <c r="EB9" s="221"/>
      <c r="EC9" s="221"/>
      <c r="ED9" s="221"/>
      <c r="EE9" s="221"/>
      <c r="EF9" s="221"/>
      <c r="EG9" s="221"/>
      <c r="EH9" s="221"/>
      <c r="EI9" s="221"/>
      <c r="EJ9" s="221"/>
      <c r="EK9" s="221"/>
      <c r="EL9" s="221"/>
      <c r="EM9" s="221"/>
      <c r="EN9" s="221"/>
      <c r="EO9" s="221"/>
      <c r="EP9" s="221"/>
      <c r="EQ9" s="221"/>
      <c r="ER9" s="221"/>
      <c r="ES9" s="221"/>
      <c r="ET9" s="221"/>
      <c r="EU9" s="221"/>
      <c r="EV9" s="221"/>
      <c r="EW9" s="221"/>
      <c r="EX9" s="221"/>
      <c r="EY9" s="221"/>
      <c r="EZ9" s="221"/>
      <c r="FA9" s="221"/>
      <c r="FB9" s="221"/>
      <c r="FC9" s="221"/>
      <c r="FD9" s="221"/>
      <c r="FE9" s="221"/>
      <c r="FF9" s="221"/>
      <c r="FG9" s="221"/>
      <c r="FH9" s="221"/>
      <c r="FI9" s="221"/>
      <c r="FJ9" s="221"/>
      <c r="FK9" s="221"/>
      <c r="FL9" s="221"/>
      <c r="FM9" s="221"/>
      <c r="FN9" s="221"/>
      <c r="FO9" s="221"/>
      <c r="FP9" s="221"/>
      <c r="FQ9" s="221"/>
      <c r="FR9" s="221"/>
      <c r="FS9" s="221"/>
      <c r="FT9" s="221"/>
      <c r="FU9" s="221"/>
      <c r="FV9" s="221"/>
      <c r="FW9" s="221"/>
      <c r="FX9" s="221"/>
      <c r="FY9" s="221"/>
      <c r="FZ9" s="221"/>
      <c r="GA9" s="221"/>
      <c r="GB9" s="221"/>
      <c r="GC9" s="221"/>
      <c r="GD9" s="221"/>
      <c r="GE9" s="221"/>
      <c r="GF9" s="221"/>
      <c r="GG9" s="221"/>
      <c r="GH9" s="221"/>
      <c r="GI9" s="221"/>
      <c r="GJ9" s="221"/>
      <c r="GK9" s="221"/>
      <c r="GL9" s="221"/>
      <c r="GM9" s="221"/>
      <c r="GN9" s="221"/>
      <c r="GO9" s="221"/>
      <c r="GP9" s="221"/>
      <c r="GQ9" s="221"/>
      <c r="GR9" s="221"/>
      <c r="GS9" s="221"/>
      <c r="GT9" s="221"/>
      <c r="GU9" s="221"/>
      <c r="GV9" s="221"/>
      <c r="GW9" s="221"/>
      <c r="GX9" s="221"/>
      <c r="GY9" s="221"/>
      <c r="GZ9" s="221"/>
      <c r="HA9" s="221"/>
      <c r="HB9" s="221"/>
      <c r="HC9" s="221"/>
      <c r="HD9" s="221"/>
      <c r="HE9" s="221"/>
      <c r="HF9" s="221"/>
    </row>
    <row r="10" spans="1:214" s="220" customFormat="1" ht="15" customHeight="1" x14ac:dyDescent="0.2">
      <c r="A10" s="222" t="s">
        <v>47</v>
      </c>
      <c r="B10" s="223" t="s">
        <v>75</v>
      </c>
      <c r="C10" s="61">
        <v>4387</v>
      </c>
      <c r="D10" s="61">
        <v>4918</v>
      </c>
      <c r="E10" s="63">
        <f t="shared" ref="E10:E34" si="0">D10/C10*100-100</f>
        <v>12.103943469341232</v>
      </c>
      <c r="F10" s="61">
        <v>575</v>
      </c>
      <c r="G10" s="61">
        <v>601</v>
      </c>
      <c r="H10" s="64">
        <f t="shared" ref="H10:I34" si="1">F10/C10*100</f>
        <v>13.106906770002279</v>
      </c>
      <c r="I10" s="64">
        <f t="shared" si="1"/>
        <v>12.220414802765351</v>
      </c>
      <c r="J10" s="96">
        <v>97</v>
      </c>
      <c r="K10" s="96">
        <v>82</v>
      </c>
      <c r="L10" s="64">
        <f t="shared" ref="L10:M34" si="2">J10/F10*100</f>
        <v>16.869565217391305</v>
      </c>
      <c r="M10" s="64">
        <f t="shared" si="2"/>
        <v>13.643926788685523</v>
      </c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4"/>
      <c r="DB10" s="224"/>
      <c r="DC10" s="224"/>
      <c r="DD10" s="224"/>
      <c r="DE10" s="224"/>
      <c r="DF10" s="224"/>
      <c r="DG10" s="224"/>
      <c r="DH10" s="224"/>
      <c r="DI10" s="224"/>
      <c r="DJ10" s="224"/>
      <c r="DK10" s="224"/>
      <c r="DL10" s="224"/>
      <c r="DM10" s="224"/>
      <c r="DN10" s="224"/>
      <c r="DO10" s="224"/>
      <c r="DP10" s="224"/>
      <c r="DQ10" s="224"/>
      <c r="DR10" s="224"/>
      <c r="DS10" s="224"/>
      <c r="DT10" s="224"/>
      <c r="DU10" s="224"/>
      <c r="DV10" s="224"/>
      <c r="DW10" s="224"/>
      <c r="DX10" s="224"/>
      <c r="DY10" s="224"/>
      <c r="DZ10" s="224"/>
      <c r="EA10" s="224"/>
      <c r="EB10" s="224"/>
      <c r="EC10" s="224"/>
      <c r="ED10" s="224"/>
      <c r="EE10" s="224"/>
      <c r="EF10" s="224"/>
      <c r="EG10" s="224"/>
      <c r="EH10" s="224"/>
      <c r="EI10" s="224"/>
      <c r="EJ10" s="224"/>
      <c r="EK10" s="224"/>
      <c r="EL10" s="224"/>
      <c r="EM10" s="224"/>
      <c r="EN10" s="224"/>
      <c r="EO10" s="224"/>
      <c r="EP10" s="224"/>
      <c r="EQ10" s="224"/>
      <c r="ER10" s="224"/>
      <c r="ES10" s="224"/>
      <c r="ET10" s="224"/>
      <c r="EU10" s="224"/>
      <c r="EV10" s="224"/>
      <c r="EW10" s="224"/>
      <c r="EX10" s="224"/>
      <c r="EY10" s="224"/>
      <c r="EZ10" s="224"/>
      <c r="FA10" s="224"/>
      <c r="FB10" s="224"/>
      <c r="FC10" s="224"/>
      <c r="FD10" s="224"/>
      <c r="FE10" s="224"/>
      <c r="FF10" s="224"/>
      <c r="FG10" s="224"/>
      <c r="FH10" s="224"/>
      <c r="FI10" s="224"/>
      <c r="FJ10" s="224"/>
      <c r="FK10" s="224"/>
      <c r="FL10" s="224"/>
      <c r="FM10" s="224"/>
      <c r="FN10" s="224"/>
      <c r="FO10" s="224"/>
      <c r="FP10" s="224"/>
      <c r="FQ10" s="224"/>
      <c r="FR10" s="224"/>
      <c r="FS10" s="224"/>
      <c r="FT10" s="224"/>
      <c r="FU10" s="224"/>
      <c r="FV10" s="224"/>
      <c r="FW10" s="224"/>
      <c r="FX10" s="224"/>
      <c r="FY10" s="224"/>
      <c r="FZ10" s="224"/>
      <c r="GA10" s="224"/>
      <c r="GB10" s="224"/>
      <c r="GC10" s="224"/>
      <c r="GD10" s="224"/>
      <c r="GE10" s="224"/>
      <c r="GF10" s="224"/>
      <c r="GG10" s="224"/>
      <c r="GH10" s="224"/>
      <c r="GI10" s="224"/>
      <c r="GJ10" s="224"/>
      <c r="GK10" s="224"/>
      <c r="GL10" s="224"/>
      <c r="GM10" s="224"/>
      <c r="GN10" s="224"/>
      <c r="GO10" s="224"/>
      <c r="GP10" s="224"/>
      <c r="GQ10" s="224"/>
      <c r="GR10" s="224"/>
      <c r="GS10" s="224"/>
      <c r="GT10" s="224"/>
      <c r="GU10" s="224"/>
      <c r="GV10" s="224"/>
      <c r="GW10" s="224"/>
      <c r="GX10" s="224"/>
      <c r="GY10" s="224"/>
      <c r="GZ10" s="224"/>
      <c r="HA10" s="224"/>
      <c r="HB10" s="224"/>
      <c r="HC10" s="224"/>
      <c r="HD10" s="224"/>
      <c r="HE10" s="224"/>
      <c r="HF10" s="224"/>
    </row>
    <row r="11" spans="1:214" s="220" customFormat="1" ht="15" customHeight="1" x14ac:dyDescent="0.2">
      <c r="A11" s="222" t="s">
        <v>48</v>
      </c>
      <c r="B11" s="223" t="s">
        <v>76</v>
      </c>
      <c r="C11" s="61">
        <v>1485</v>
      </c>
      <c r="D11" s="61">
        <v>1615</v>
      </c>
      <c r="E11" s="63">
        <f t="shared" si="0"/>
        <v>8.7542087542087614</v>
      </c>
      <c r="F11" s="61">
        <v>341</v>
      </c>
      <c r="G11" s="61">
        <v>245</v>
      </c>
      <c r="H11" s="64">
        <f t="shared" si="1"/>
        <v>22.962962962962962</v>
      </c>
      <c r="I11" s="64">
        <f t="shared" si="1"/>
        <v>15.170278637770899</v>
      </c>
      <c r="J11" s="61">
        <v>90</v>
      </c>
      <c r="K11" s="61">
        <v>39</v>
      </c>
      <c r="L11" s="64">
        <f t="shared" si="2"/>
        <v>26.392961876832842</v>
      </c>
      <c r="M11" s="64">
        <f t="shared" si="2"/>
        <v>15.918367346938775</v>
      </c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4"/>
      <c r="DB11" s="224"/>
      <c r="DC11" s="224"/>
      <c r="DD11" s="224"/>
      <c r="DE11" s="224"/>
      <c r="DF11" s="224"/>
      <c r="DG11" s="224"/>
      <c r="DH11" s="224"/>
      <c r="DI11" s="224"/>
      <c r="DJ11" s="224"/>
      <c r="DK11" s="224"/>
      <c r="DL11" s="224"/>
      <c r="DM11" s="224"/>
      <c r="DN11" s="224"/>
      <c r="DO11" s="224"/>
      <c r="DP11" s="224"/>
      <c r="DQ11" s="224"/>
      <c r="DR11" s="224"/>
      <c r="DS11" s="224"/>
      <c r="DT11" s="224"/>
      <c r="DU11" s="224"/>
      <c r="DV11" s="224"/>
      <c r="DW11" s="224"/>
      <c r="DX11" s="224"/>
      <c r="DY11" s="224"/>
      <c r="DZ11" s="224"/>
      <c r="EA11" s="224"/>
      <c r="EB11" s="224"/>
      <c r="EC11" s="224"/>
      <c r="ED11" s="224"/>
      <c r="EE11" s="224"/>
      <c r="EF11" s="224"/>
      <c r="EG11" s="224"/>
      <c r="EH11" s="224"/>
      <c r="EI11" s="224"/>
      <c r="EJ11" s="224"/>
      <c r="EK11" s="224"/>
      <c r="EL11" s="224"/>
      <c r="EM11" s="224"/>
      <c r="EN11" s="224"/>
      <c r="EO11" s="224"/>
      <c r="EP11" s="224"/>
      <c r="EQ11" s="224"/>
      <c r="ER11" s="224"/>
      <c r="ES11" s="224"/>
      <c r="ET11" s="224"/>
      <c r="EU11" s="224"/>
      <c r="EV11" s="224"/>
      <c r="EW11" s="224"/>
      <c r="EX11" s="224"/>
      <c r="EY11" s="224"/>
      <c r="EZ11" s="224"/>
      <c r="FA11" s="224"/>
      <c r="FB11" s="224"/>
      <c r="FC11" s="224"/>
      <c r="FD11" s="224"/>
      <c r="FE11" s="224"/>
      <c r="FF11" s="224"/>
      <c r="FG11" s="224"/>
      <c r="FH11" s="224"/>
      <c r="FI11" s="224"/>
      <c r="FJ11" s="224"/>
      <c r="FK11" s="224"/>
      <c r="FL11" s="224"/>
      <c r="FM11" s="224"/>
      <c r="FN11" s="224"/>
      <c r="FO11" s="224"/>
      <c r="FP11" s="224"/>
      <c r="FQ11" s="224"/>
      <c r="FR11" s="224"/>
      <c r="FS11" s="224"/>
      <c r="FT11" s="224"/>
      <c r="FU11" s="224"/>
      <c r="FV11" s="224"/>
      <c r="FW11" s="224"/>
      <c r="FX11" s="224"/>
      <c r="FY11" s="224"/>
      <c r="FZ11" s="224"/>
      <c r="GA11" s="224"/>
      <c r="GB11" s="224"/>
      <c r="GC11" s="224"/>
      <c r="GD11" s="224"/>
      <c r="GE11" s="224"/>
      <c r="GF11" s="224"/>
      <c r="GG11" s="224"/>
      <c r="GH11" s="224"/>
      <c r="GI11" s="224"/>
      <c r="GJ11" s="224"/>
      <c r="GK11" s="224"/>
      <c r="GL11" s="224"/>
      <c r="GM11" s="224"/>
      <c r="GN11" s="224"/>
      <c r="GO11" s="224"/>
      <c r="GP11" s="224"/>
      <c r="GQ11" s="224"/>
      <c r="GR11" s="224"/>
      <c r="GS11" s="224"/>
      <c r="GT11" s="224"/>
      <c r="GU11" s="224"/>
      <c r="GV11" s="224"/>
      <c r="GW11" s="224"/>
      <c r="GX11" s="224"/>
      <c r="GY11" s="224"/>
      <c r="GZ11" s="224"/>
      <c r="HA11" s="224"/>
      <c r="HB11" s="224"/>
      <c r="HC11" s="224"/>
      <c r="HD11" s="224"/>
      <c r="HE11" s="224"/>
      <c r="HF11" s="224"/>
    </row>
    <row r="12" spans="1:214" s="220" customFormat="1" ht="15" customHeight="1" x14ac:dyDescent="0.2">
      <c r="A12" s="222" t="s">
        <v>49</v>
      </c>
      <c r="B12" s="223" t="s">
        <v>77</v>
      </c>
      <c r="C12" s="61">
        <v>13262</v>
      </c>
      <c r="D12" s="61">
        <v>13828</v>
      </c>
      <c r="E12" s="63">
        <f t="shared" si="0"/>
        <v>4.2678329060473459</v>
      </c>
      <c r="F12" s="61">
        <v>3336</v>
      </c>
      <c r="G12" s="61">
        <v>3131</v>
      </c>
      <c r="H12" s="64">
        <f t="shared" si="1"/>
        <v>25.154576986879807</v>
      </c>
      <c r="I12" s="64">
        <f t="shared" si="1"/>
        <v>22.642464564651434</v>
      </c>
      <c r="J12" s="61">
        <v>679</v>
      </c>
      <c r="K12" s="61">
        <v>694</v>
      </c>
      <c r="L12" s="64">
        <f t="shared" si="2"/>
        <v>20.353717026378899</v>
      </c>
      <c r="M12" s="64">
        <f t="shared" si="2"/>
        <v>22.165442350686682</v>
      </c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</row>
    <row r="13" spans="1:214" s="220" customFormat="1" ht="15" customHeight="1" x14ac:dyDescent="0.2">
      <c r="A13" s="222" t="s">
        <v>50</v>
      </c>
      <c r="B13" s="223" t="s">
        <v>78</v>
      </c>
      <c r="C13" s="61">
        <v>4672</v>
      </c>
      <c r="D13" s="61">
        <v>4666</v>
      </c>
      <c r="E13" s="63">
        <f t="shared" si="0"/>
        <v>-0.12842465753423937</v>
      </c>
      <c r="F13" s="61">
        <v>1149</v>
      </c>
      <c r="G13" s="61">
        <v>1108</v>
      </c>
      <c r="H13" s="64">
        <f t="shared" si="1"/>
        <v>24.593321917808218</v>
      </c>
      <c r="I13" s="64">
        <f t="shared" si="1"/>
        <v>23.746249464209175</v>
      </c>
      <c r="J13" s="61">
        <v>219</v>
      </c>
      <c r="K13" s="61">
        <v>363</v>
      </c>
      <c r="L13" s="64">
        <f t="shared" si="2"/>
        <v>19.06005221932115</v>
      </c>
      <c r="M13" s="64">
        <f t="shared" si="2"/>
        <v>32.761732851985556</v>
      </c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</row>
    <row r="14" spans="1:214" s="220" customFormat="1" ht="15" customHeight="1" x14ac:dyDescent="0.2">
      <c r="A14" s="222" t="s">
        <v>51</v>
      </c>
      <c r="B14" s="223" t="s">
        <v>79</v>
      </c>
      <c r="C14" s="61">
        <v>4934</v>
      </c>
      <c r="D14" s="61">
        <v>4984</v>
      </c>
      <c r="E14" s="63">
        <f t="shared" si="0"/>
        <v>1.0133765707336835</v>
      </c>
      <c r="F14" s="61">
        <v>751</v>
      </c>
      <c r="G14" s="61">
        <v>964</v>
      </c>
      <c r="H14" s="64">
        <f t="shared" si="1"/>
        <v>15.220916092419943</v>
      </c>
      <c r="I14" s="64">
        <f t="shared" si="1"/>
        <v>19.341894060995184</v>
      </c>
      <c r="J14" s="61">
        <v>77</v>
      </c>
      <c r="K14" s="61">
        <v>120</v>
      </c>
      <c r="L14" s="64">
        <f t="shared" si="2"/>
        <v>10.252996005326231</v>
      </c>
      <c r="M14" s="64">
        <f t="shared" si="2"/>
        <v>12.448132780082988</v>
      </c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</row>
    <row r="15" spans="1:214" s="220" customFormat="1" ht="15" customHeight="1" x14ac:dyDescent="0.2">
      <c r="A15" s="222" t="s">
        <v>52</v>
      </c>
      <c r="B15" s="223" t="s">
        <v>80</v>
      </c>
      <c r="C15" s="61">
        <v>1650</v>
      </c>
      <c r="D15" s="61">
        <v>1764</v>
      </c>
      <c r="E15" s="63">
        <f t="shared" si="0"/>
        <v>6.9090909090909065</v>
      </c>
      <c r="F15" s="61">
        <v>558</v>
      </c>
      <c r="G15" s="61">
        <v>590</v>
      </c>
      <c r="H15" s="64">
        <f t="shared" si="1"/>
        <v>33.81818181818182</v>
      </c>
      <c r="I15" s="64">
        <f t="shared" si="1"/>
        <v>33.446712018140587</v>
      </c>
      <c r="J15" s="61">
        <v>113</v>
      </c>
      <c r="K15" s="61">
        <v>138</v>
      </c>
      <c r="L15" s="64">
        <f t="shared" si="2"/>
        <v>20.250896057347671</v>
      </c>
      <c r="M15" s="64">
        <f t="shared" si="2"/>
        <v>23.389830508474578</v>
      </c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</row>
    <row r="16" spans="1:214" s="220" customFormat="1" ht="15" customHeight="1" x14ac:dyDescent="0.2">
      <c r="A16" s="222" t="s">
        <v>53</v>
      </c>
      <c r="B16" s="223" t="s">
        <v>81</v>
      </c>
      <c r="C16" s="61">
        <v>6766</v>
      </c>
      <c r="D16" s="61">
        <v>6547</v>
      </c>
      <c r="E16" s="63">
        <f t="shared" si="0"/>
        <v>-3.2367720957729773</v>
      </c>
      <c r="F16" s="61">
        <v>1250</v>
      </c>
      <c r="G16" s="61">
        <v>1245</v>
      </c>
      <c r="H16" s="64">
        <f t="shared" si="1"/>
        <v>18.474726574046706</v>
      </c>
      <c r="I16" s="64">
        <f t="shared" si="1"/>
        <v>19.016343363372538</v>
      </c>
      <c r="J16" s="61">
        <v>202</v>
      </c>
      <c r="K16" s="61">
        <v>216</v>
      </c>
      <c r="L16" s="64">
        <f t="shared" si="2"/>
        <v>16.16</v>
      </c>
      <c r="M16" s="64">
        <f t="shared" si="2"/>
        <v>17.349397590361445</v>
      </c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</row>
    <row r="17" spans="1:214" s="220" customFormat="1" ht="15" customHeight="1" x14ac:dyDescent="0.2">
      <c r="A17" s="222" t="s">
        <v>54</v>
      </c>
      <c r="B17" s="223" t="s">
        <v>82</v>
      </c>
      <c r="C17" s="61">
        <v>2891</v>
      </c>
      <c r="D17" s="61">
        <v>2338</v>
      </c>
      <c r="E17" s="63">
        <f t="shared" si="0"/>
        <v>-19.128329297820827</v>
      </c>
      <c r="F17" s="61">
        <v>487</v>
      </c>
      <c r="G17" s="61">
        <v>499</v>
      </c>
      <c r="H17" s="64">
        <f t="shared" si="1"/>
        <v>16.845382220684886</v>
      </c>
      <c r="I17" s="64">
        <f t="shared" si="1"/>
        <v>21.343028229255776</v>
      </c>
      <c r="J17" s="61">
        <v>70</v>
      </c>
      <c r="K17" s="61">
        <v>91</v>
      </c>
      <c r="L17" s="64">
        <f t="shared" si="2"/>
        <v>14.37371663244353</v>
      </c>
      <c r="M17" s="64">
        <f t="shared" si="2"/>
        <v>18.236472945891784</v>
      </c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  <c r="EJ17" s="224"/>
      <c r="EK17" s="224"/>
      <c r="EL17" s="224"/>
      <c r="EM17" s="224"/>
      <c r="EN17" s="224"/>
      <c r="EO17" s="224"/>
      <c r="EP17" s="224"/>
      <c r="EQ17" s="224"/>
      <c r="ER17" s="224"/>
      <c r="ES17" s="224"/>
      <c r="ET17" s="224"/>
      <c r="EU17" s="224"/>
      <c r="EV17" s="224"/>
      <c r="EW17" s="224"/>
      <c r="EX17" s="224"/>
      <c r="EY17" s="224"/>
      <c r="EZ17" s="224"/>
      <c r="FA17" s="224"/>
      <c r="FB17" s="224"/>
      <c r="FC17" s="224"/>
      <c r="FD17" s="224"/>
      <c r="FE17" s="224"/>
      <c r="FF17" s="224"/>
      <c r="FG17" s="224"/>
      <c r="FH17" s="224"/>
      <c r="FI17" s="224"/>
      <c r="FJ17" s="224"/>
      <c r="FK17" s="224"/>
      <c r="FL17" s="224"/>
      <c r="FM17" s="224"/>
      <c r="FN17" s="224"/>
      <c r="FO17" s="224"/>
      <c r="FP17" s="224"/>
      <c r="FQ17" s="224"/>
      <c r="FR17" s="224"/>
      <c r="FS17" s="224"/>
      <c r="FT17" s="224"/>
      <c r="FU17" s="224"/>
      <c r="FV17" s="224"/>
      <c r="FW17" s="224"/>
      <c r="FX17" s="224"/>
      <c r="FY17" s="224"/>
      <c r="FZ17" s="224"/>
      <c r="GA17" s="224"/>
      <c r="GB17" s="224"/>
      <c r="GC17" s="224"/>
      <c r="GD17" s="224"/>
      <c r="GE17" s="224"/>
      <c r="GF17" s="224"/>
      <c r="GG17" s="224"/>
      <c r="GH17" s="224"/>
      <c r="GI17" s="224"/>
      <c r="GJ17" s="224"/>
      <c r="GK17" s="224"/>
      <c r="GL17" s="224"/>
      <c r="GM17" s="224"/>
      <c r="GN17" s="224"/>
      <c r="GO17" s="224"/>
      <c r="GP17" s="224"/>
      <c r="GQ17" s="224"/>
      <c r="GR17" s="224"/>
      <c r="GS17" s="224"/>
      <c r="GT17" s="224"/>
      <c r="GU17" s="224"/>
      <c r="GV17" s="224"/>
      <c r="GW17" s="224"/>
      <c r="GX17" s="224"/>
      <c r="GY17" s="224"/>
      <c r="GZ17" s="224"/>
      <c r="HA17" s="224"/>
      <c r="HB17" s="224"/>
      <c r="HC17" s="224"/>
      <c r="HD17" s="224"/>
      <c r="HE17" s="224"/>
      <c r="HF17" s="224"/>
    </row>
    <row r="18" spans="1:214" s="220" customFormat="1" ht="15" customHeight="1" x14ac:dyDescent="0.2">
      <c r="A18" s="222" t="s">
        <v>55</v>
      </c>
      <c r="B18" s="223" t="s">
        <v>83</v>
      </c>
      <c r="C18" s="61">
        <v>7405</v>
      </c>
      <c r="D18" s="61">
        <v>7707</v>
      </c>
      <c r="E18" s="63">
        <f t="shared" si="0"/>
        <v>4.0783254557731397</v>
      </c>
      <c r="F18" s="61">
        <v>1808</v>
      </c>
      <c r="G18" s="61">
        <v>1999</v>
      </c>
      <c r="H18" s="64">
        <f t="shared" si="1"/>
        <v>24.415935178933154</v>
      </c>
      <c r="I18" s="64">
        <f t="shared" si="1"/>
        <v>25.937459452445825</v>
      </c>
      <c r="J18" s="61">
        <v>278</v>
      </c>
      <c r="K18" s="61">
        <v>282</v>
      </c>
      <c r="L18" s="64">
        <f t="shared" si="2"/>
        <v>15.376106194690264</v>
      </c>
      <c r="M18" s="64">
        <f t="shared" si="2"/>
        <v>14.107053526763384</v>
      </c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  <c r="DA18" s="224"/>
      <c r="DB18" s="224"/>
      <c r="DC18" s="224"/>
      <c r="DD18" s="224"/>
      <c r="DE18" s="224"/>
      <c r="DF18" s="224"/>
      <c r="DG18" s="224"/>
      <c r="DH18" s="224"/>
      <c r="DI18" s="224"/>
      <c r="DJ18" s="224"/>
      <c r="DK18" s="224"/>
      <c r="DL18" s="224"/>
      <c r="DM18" s="224"/>
      <c r="DN18" s="224"/>
      <c r="DO18" s="224"/>
      <c r="DP18" s="224"/>
      <c r="DQ18" s="224"/>
      <c r="DR18" s="224"/>
      <c r="DS18" s="224"/>
      <c r="DT18" s="224"/>
      <c r="DU18" s="224"/>
      <c r="DV18" s="224"/>
      <c r="DW18" s="224"/>
      <c r="DX18" s="224"/>
      <c r="DY18" s="224"/>
      <c r="DZ18" s="224"/>
      <c r="EA18" s="224"/>
      <c r="EB18" s="224"/>
      <c r="EC18" s="224"/>
      <c r="ED18" s="224"/>
      <c r="EE18" s="224"/>
      <c r="EF18" s="224"/>
      <c r="EG18" s="224"/>
      <c r="EH18" s="224"/>
      <c r="EI18" s="224"/>
      <c r="EJ18" s="224"/>
      <c r="EK18" s="224"/>
      <c r="EL18" s="224"/>
      <c r="EM18" s="224"/>
      <c r="EN18" s="224"/>
      <c r="EO18" s="224"/>
      <c r="EP18" s="224"/>
      <c r="EQ18" s="224"/>
      <c r="ER18" s="224"/>
      <c r="ES18" s="224"/>
      <c r="ET18" s="224"/>
      <c r="EU18" s="224"/>
      <c r="EV18" s="224"/>
      <c r="EW18" s="224"/>
      <c r="EX18" s="224"/>
      <c r="EY18" s="224"/>
      <c r="EZ18" s="224"/>
      <c r="FA18" s="224"/>
      <c r="FB18" s="224"/>
      <c r="FC18" s="224"/>
      <c r="FD18" s="224"/>
      <c r="FE18" s="224"/>
      <c r="FF18" s="224"/>
      <c r="FG18" s="224"/>
      <c r="FH18" s="224"/>
      <c r="FI18" s="224"/>
      <c r="FJ18" s="224"/>
      <c r="FK18" s="224"/>
      <c r="FL18" s="224"/>
      <c r="FM18" s="224"/>
      <c r="FN18" s="224"/>
      <c r="FO18" s="224"/>
      <c r="FP18" s="224"/>
      <c r="FQ18" s="224"/>
      <c r="FR18" s="224"/>
      <c r="FS18" s="224"/>
      <c r="FT18" s="224"/>
      <c r="FU18" s="224"/>
      <c r="FV18" s="224"/>
      <c r="FW18" s="224"/>
      <c r="FX18" s="224"/>
      <c r="FY18" s="224"/>
      <c r="FZ18" s="224"/>
      <c r="GA18" s="224"/>
      <c r="GB18" s="224"/>
      <c r="GC18" s="224"/>
      <c r="GD18" s="224"/>
      <c r="GE18" s="224"/>
      <c r="GF18" s="224"/>
      <c r="GG18" s="224"/>
      <c r="GH18" s="224"/>
      <c r="GI18" s="224"/>
      <c r="GJ18" s="224"/>
      <c r="GK18" s="224"/>
      <c r="GL18" s="224"/>
      <c r="GM18" s="224"/>
      <c r="GN18" s="224"/>
      <c r="GO18" s="224"/>
      <c r="GP18" s="224"/>
      <c r="GQ18" s="224"/>
      <c r="GR18" s="224"/>
      <c r="GS18" s="224"/>
      <c r="GT18" s="224"/>
      <c r="GU18" s="224"/>
      <c r="GV18" s="224"/>
      <c r="GW18" s="224"/>
      <c r="GX18" s="224"/>
      <c r="GY18" s="224"/>
      <c r="GZ18" s="224"/>
      <c r="HA18" s="224"/>
      <c r="HB18" s="224"/>
      <c r="HC18" s="224"/>
      <c r="HD18" s="224"/>
      <c r="HE18" s="224"/>
      <c r="HF18" s="224"/>
    </row>
    <row r="19" spans="1:214" s="220" customFormat="1" ht="15" customHeight="1" x14ac:dyDescent="0.2">
      <c r="A19" s="222" t="s">
        <v>56</v>
      </c>
      <c r="B19" s="223" t="s">
        <v>84</v>
      </c>
      <c r="C19" s="61">
        <v>2264</v>
      </c>
      <c r="D19" s="61">
        <v>2229</v>
      </c>
      <c r="E19" s="63">
        <f t="shared" si="0"/>
        <v>-1.5459363957597105</v>
      </c>
      <c r="F19" s="61">
        <v>725</v>
      </c>
      <c r="G19" s="61">
        <v>720</v>
      </c>
      <c r="H19" s="64">
        <f t="shared" si="1"/>
        <v>32.022968197879855</v>
      </c>
      <c r="I19" s="64">
        <f t="shared" si="1"/>
        <v>32.301480484522202</v>
      </c>
      <c r="J19" s="61">
        <v>42</v>
      </c>
      <c r="K19" s="61">
        <v>44</v>
      </c>
      <c r="L19" s="64">
        <f t="shared" si="2"/>
        <v>5.7931034482758621</v>
      </c>
      <c r="M19" s="64">
        <f t="shared" si="2"/>
        <v>6.1111111111111107</v>
      </c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224"/>
      <c r="DE19" s="224"/>
      <c r="DF19" s="224"/>
      <c r="DG19" s="224"/>
      <c r="DH19" s="224"/>
      <c r="DI19" s="224"/>
      <c r="DJ19" s="224"/>
      <c r="DK19" s="224"/>
      <c r="DL19" s="224"/>
      <c r="DM19" s="224"/>
      <c r="DN19" s="224"/>
      <c r="DO19" s="224"/>
      <c r="DP19" s="224"/>
      <c r="DQ19" s="224"/>
      <c r="DR19" s="224"/>
      <c r="DS19" s="224"/>
      <c r="DT19" s="224"/>
      <c r="DU19" s="224"/>
      <c r="DV19" s="224"/>
      <c r="DW19" s="224"/>
      <c r="DX19" s="224"/>
      <c r="DY19" s="224"/>
      <c r="DZ19" s="224"/>
      <c r="EA19" s="224"/>
      <c r="EB19" s="224"/>
      <c r="EC19" s="224"/>
      <c r="ED19" s="224"/>
      <c r="EE19" s="224"/>
      <c r="EF19" s="224"/>
      <c r="EG19" s="224"/>
      <c r="EH19" s="224"/>
      <c r="EI19" s="224"/>
      <c r="EJ19" s="224"/>
      <c r="EK19" s="224"/>
      <c r="EL19" s="224"/>
      <c r="EM19" s="224"/>
      <c r="EN19" s="224"/>
      <c r="EO19" s="224"/>
      <c r="EP19" s="224"/>
      <c r="EQ19" s="224"/>
      <c r="ER19" s="224"/>
      <c r="ES19" s="224"/>
      <c r="ET19" s="224"/>
      <c r="EU19" s="224"/>
      <c r="EV19" s="224"/>
      <c r="EW19" s="224"/>
      <c r="EX19" s="224"/>
      <c r="EY19" s="224"/>
      <c r="EZ19" s="224"/>
      <c r="FA19" s="224"/>
      <c r="FB19" s="224"/>
      <c r="FC19" s="224"/>
      <c r="FD19" s="224"/>
      <c r="FE19" s="224"/>
      <c r="FF19" s="224"/>
      <c r="FG19" s="224"/>
      <c r="FH19" s="224"/>
      <c r="FI19" s="224"/>
      <c r="FJ19" s="224"/>
      <c r="FK19" s="224"/>
      <c r="FL19" s="224"/>
      <c r="FM19" s="224"/>
      <c r="FN19" s="224"/>
      <c r="FO19" s="224"/>
      <c r="FP19" s="224"/>
      <c r="FQ19" s="224"/>
      <c r="FR19" s="224"/>
      <c r="FS19" s="224"/>
      <c r="FT19" s="224"/>
      <c r="FU19" s="224"/>
      <c r="FV19" s="224"/>
      <c r="FW19" s="224"/>
      <c r="FX19" s="224"/>
      <c r="FY19" s="224"/>
      <c r="FZ19" s="224"/>
      <c r="GA19" s="224"/>
      <c r="GB19" s="224"/>
      <c r="GC19" s="224"/>
      <c r="GD19" s="224"/>
      <c r="GE19" s="224"/>
      <c r="GF19" s="224"/>
      <c r="GG19" s="224"/>
      <c r="GH19" s="224"/>
      <c r="GI19" s="224"/>
      <c r="GJ19" s="224"/>
      <c r="GK19" s="224"/>
      <c r="GL19" s="224"/>
      <c r="GM19" s="224"/>
      <c r="GN19" s="224"/>
      <c r="GO19" s="224"/>
      <c r="GP19" s="224"/>
      <c r="GQ19" s="224"/>
      <c r="GR19" s="224"/>
      <c r="GS19" s="224"/>
      <c r="GT19" s="224"/>
      <c r="GU19" s="224"/>
      <c r="GV19" s="224"/>
      <c r="GW19" s="224"/>
      <c r="GX19" s="224"/>
      <c r="GY19" s="224"/>
      <c r="GZ19" s="224"/>
      <c r="HA19" s="224"/>
      <c r="HB19" s="224"/>
      <c r="HC19" s="224"/>
      <c r="HD19" s="224"/>
      <c r="HE19" s="224"/>
      <c r="HF19" s="224"/>
    </row>
    <row r="20" spans="1:214" s="220" customFormat="1" ht="15" customHeight="1" x14ac:dyDescent="0.2">
      <c r="A20" s="222" t="s">
        <v>57</v>
      </c>
      <c r="B20" s="223" t="s">
        <v>85</v>
      </c>
      <c r="C20" s="61">
        <v>1997</v>
      </c>
      <c r="D20" s="61">
        <v>2341</v>
      </c>
      <c r="E20" s="63">
        <f t="shared" si="0"/>
        <v>17.225838758137215</v>
      </c>
      <c r="F20" s="61">
        <v>576</v>
      </c>
      <c r="G20" s="61">
        <v>599</v>
      </c>
      <c r="H20" s="64">
        <f t="shared" si="1"/>
        <v>28.843264897346021</v>
      </c>
      <c r="I20" s="64">
        <f t="shared" si="1"/>
        <v>25.587355830841517</v>
      </c>
      <c r="J20" s="61">
        <v>341</v>
      </c>
      <c r="K20" s="61">
        <v>367</v>
      </c>
      <c r="L20" s="64">
        <f t="shared" si="2"/>
        <v>59.201388888888886</v>
      </c>
      <c r="M20" s="64">
        <f t="shared" si="2"/>
        <v>61.268781302170282</v>
      </c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  <c r="DO20" s="224"/>
      <c r="DP20" s="224"/>
      <c r="DQ20" s="224"/>
      <c r="DR20" s="224"/>
      <c r="DS20" s="224"/>
      <c r="DT20" s="224"/>
      <c r="DU20" s="224"/>
      <c r="DV20" s="224"/>
      <c r="DW20" s="224"/>
      <c r="DX20" s="224"/>
      <c r="DY20" s="224"/>
      <c r="DZ20" s="224"/>
      <c r="EA20" s="224"/>
      <c r="EB20" s="224"/>
      <c r="EC20" s="224"/>
      <c r="ED20" s="224"/>
      <c r="EE20" s="224"/>
      <c r="EF20" s="224"/>
      <c r="EG20" s="224"/>
      <c r="EH20" s="224"/>
      <c r="EI20" s="224"/>
      <c r="EJ20" s="224"/>
      <c r="EK20" s="224"/>
      <c r="EL20" s="224"/>
      <c r="EM20" s="224"/>
      <c r="EN20" s="224"/>
      <c r="EO20" s="224"/>
      <c r="EP20" s="224"/>
      <c r="EQ20" s="224"/>
      <c r="ER20" s="224"/>
      <c r="ES20" s="224"/>
      <c r="ET20" s="224"/>
      <c r="EU20" s="224"/>
      <c r="EV20" s="224"/>
      <c r="EW20" s="224"/>
      <c r="EX20" s="224"/>
      <c r="EY20" s="224"/>
      <c r="EZ20" s="224"/>
      <c r="FA20" s="224"/>
      <c r="FB20" s="224"/>
      <c r="FC20" s="224"/>
      <c r="FD20" s="224"/>
      <c r="FE20" s="224"/>
      <c r="FF20" s="224"/>
      <c r="FG20" s="224"/>
      <c r="FH20" s="224"/>
      <c r="FI20" s="224"/>
      <c r="FJ20" s="224"/>
      <c r="FK20" s="224"/>
      <c r="FL20" s="224"/>
      <c r="FM20" s="224"/>
      <c r="FN20" s="224"/>
      <c r="FO20" s="224"/>
      <c r="FP20" s="224"/>
      <c r="FQ20" s="224"/>
      <c r="FR20" s="224"/>
      <c r="FS20" s="224"/>
      <c r="FT20" s="224"/>
      <c r="FU20" s="224"/>
      <c r="FV20" s="224"/>
      <c r="FW20" s="224"/>
      <c r="FX20" s="224"/>
      <c r="FY20" s="224"/>
      <c r="FZ20" s="224"/>
      <c r="GA20" s="224"/>
      <c r="GB20" s="224"/>
      <c r="GC20" s="224"/>
      <c r="GD20" s="224"/>
      <c r="GE20" s="224"/>
      <c r="GF20" s="224"/>
      <c r="GG20" s="224"/>
      <c r="GH20" s="224"/>
      <c r="GI20" s="224"/>
      <c r="GJ20" s="224"/>
      <c r="GK20" s="224"/>
      <c r="GL20" s="224"/>
      <c r="GM20" s="224"/>
      <c r="GN20" s="224"/>
      <c r="GO20" s="224"/>
      <c r="GP20" s="224"/>
      <c r="GQ20" s="224"/>
      <c r="GR20" s="224"/>
      <c r="GS20" s="224"/>
      <c r="GT20" s="224"/>
      <c r="GU20" s="224"/>
      <c r="GV20" s="224"/>
      <c r="GW20" s="224"/>
      <c r="GX20" s="224"/>
      <c r="GY20" s="224"/>
      <c r="GZ20" s="224"/>
      <c r="HA20" s="224"/>
      <c r="HB20" s="224"/>
      <c r="HC20" s="224"/>
      <c r="HD20" s="224"/>
      <c r="HE20" s="224"/>
      <c r="HF20" s="224"/>
    </row>
    <row r="21" spans="1:214" s="220" customFormat="1" ht="15" customHeight="1" x14ac:dyDescent="0.2">
      <c r="A21" s="222" t="s">
        <v>58</v>
      </c>
      <c r="B21" s="223" t="s">
        <v>86</v>
      </c>
      <c r="C21" s="61">
        <v>5598</v>
      </c>
      <c r="D21" s="61">
        <v>6305</v>
      </c>
      <c r="E21" s="63">
        <f t="shared" si="0"/>
        <v>12.629510539478389</v>
      </c>
      <c r="F21" s="61">
        <v>1554</v>
      </c>
      <c r="G21" s="61">
        <v>1492</v>
      </c>
      <c r="H21" s="64">
        <f t="shared" si="1"/>
        <v>27.759914255091108</v>
      </c>
      <c r="I21" s="64">
        <f t="shared" si="1"/>
        <v>23.663758921490878</v>
      </c>
      <c r="J21" s="61">
        <v>442</v>
      </c>
      <c r="K21" s="61">
        <v>304</v>
      </c>
      <c r="L21" s="64">
        <f t="shared" si="2"/>
        <v>28.442728442728445</v>
      </c>
      <c r="M21" s="64">
        <f t="shared" si="2"/>
        <v>20.375335120643431</v>
      </c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4"/>
      <c r="DB21" s="224"/>
      <c r="DC21" s="224"/>
      <c r="DD21" s="224"/>
      <c r="DE21" s="224"/>
      <c r="DF21" s="224"/>
      <c r="DG21" s="224"/>
      <c r="DH21" s="224"/>
      <c r="DI21" s="224"/>
      <c r="DJ21" s="224"/>
      <c r="DK21" s="224"/>
      <c r="DL21" s="224"/>
      <c r="DM21" s="224"/>
      <c r="DN21" s="224"/>
      <c r="DO21" s="224"/>
      <c r="DP21" s="224"/>
      <c r="DQ21" s="224"/>
      <c r="DR21" s="224"/>
      <c r="DS21" s="224"/>
      <c r="DT21" s="224"/>
      <c r="DU21" s="224"/>
      <c r="DV21" s="224"/>
      <c r="DW21" s="224"/>
      <c r="DX21" s="224"/>
      <c r="DY21" s="224"/>
      <c r="DZ21" s="224"/>
      <c r="EA21" s="224"/>
      <c r="EB21" s="224"/>
      <c r="EC21" s="224"/>
      <c r="ED21" s="224"/>
      <c r="EE21" s="224"/>
      <c r="EF21" s="224"/>
      <c r="EG21" s="224"/>
      <c r="EH21" s="224"/>
      <c r="EI21" s="224"/>
      <c r="EJ21" s="224"/>
      <c r="EK21" s="224"/>
      <c r="EL21" s="224"/>
      <c r="EM21" s="224"/>
      <c r="EN21" s="224"/>
      <c r="EO21" s="224"/>
      <c r="EP21" s="224"/>
      <c r="EQ21" s="224"/>
      <c r="ER21" s="224"/>
      <c r="ES21" s="224"/>
      <c r="ET21" s="224"/>
      <c r="EU21" s="224"/>
      <c r="EV21" s="224"/>
      <c r="EW21" s="224"/>
      <c r="EX21" s="224"/>
      <c r="EY21" s="224"/>
      <c r="EZ21" s="224"/>
      <c r="FA21" s="224"/>
      <c r="FB21" s="224"/>
      <c r="FC21" s="224"/>
      <c r="FD21" s="224"/>
      <c r="FE21" s="224"/>
      <c r="FF21" s="224"/>
      <c r="FG21" s="224"/>
      <c r="FH21" s="224"/>
      <c r="FI21" s="224"/>
      <c r="FJ21" s="224"/>
      <c r="FK21" s="224"/>
      <c r="FL21" s="224"/>
      <c r="FM21" s="224"/>
      <c r="FN21" s="224"/>
      <c r="FO21" s="224"/>
      <c r="FP21" s="224"/>
      <c r="FQ21" s="224"/>
      <c r="FR21" s="224"/>
      <c r="FS21" s="224"/>
      <c r="FT21" s="224"/>
      <c r="FU21" s="224"/>
      <c r="FV21" s="224"/>
      <c r="FW21" s="224"/>
      <c r="FX21" s="224"/>
      <c r="FY21" s="224"/>
      <c r="FZ21" s="224"/>
      <c r="GA21" s="224"/>
      <c r="GB21" s="224"/>
      <c r="GC21" s="224"/>
      <c r="GD21" s="224"/>
      <c r="GE21" s="224"/>
      <c r="GF21" s="224"/>
      <c r="GG21" s="224"/>
      <c r="GH21" s="224"/>
      <c r="GI21" s="224"/>
      <c r="GJ21" s="224"/>
      <c r="GK21" s="224"/>
      <c r="GL21" s="224"/>
      <c r="GM21" s="224"/>
      <c r="GN21" s="224"/>
      <c r="GO21" s="224"/>
      <c r="GP21" s="224"/>
      <c r="GQ21" s="224"/>
      <c r="GR21" s="224"/>
      <c r="GS21" s="224"/>
      <c r="GT21" s="224"/>
      <c r="GU21" s="224"/>
      <c r="GV21" s="224"/>
      <c r="GW21" s="224"/>
      <c r="GX21" s="224"/>
      <c r="GY21" s="224"/>
      <c r="GZ21" s="224"/>
      <c r="HA21" s="224"/>
      <c r="HB21" s="224"/>
      <c r="HC21" s="224"/>
      <c r="HD21" s="224"/>
      <c r="HE21" s="224"/>
      <c r="HF21" s="224"/>
    </row>
    <row r="22" spans="1:214" s="220" customFormat="1" ht="15" customHeight="1" x14ac:dyDescent="0.2">
      <c r="A22" s="222" t="s">
        <v>59</v>
      </c>
      <c r="B22" s="223" t="s">
        <v>87</v>
      </c>
      <c r="C22" s="61">
        <v>4130</v>
      </c>
      <c r="D22" s="61">
        <v>3814</v>
      </c>
      <c r="E22" s="63">
        <f t="shared" si="0"/>
        <v>-7.6513317191283363</v>
      </c>
      <c r="F22" s="61">
        <v>744</v>
      </c>
      <c r="G22" s="61">
        <v>1318</v>
      </c>
      <c r="H22" s="64">
        <f t="shared" si="1"/>
        <v>18.014527845036319</v>
      </c>
      <c r="I22" s="64">
        <f t="shared" si="1"/>
        <v>34.556895647614056</v>
      </c>
      <c r="J22" s="61">
        <v>134</v>
      </c>
      <c r="K22" s="61">
        <v>134</v>
      </c>
      <c r="L22" s="64">
        <f t="shared" si="2"/>
        <v>18.010752688172044</v>
      </c>
      <c r="M22" s="64">
        <f t="shared" si="2"/>
        <v>10.166919575113809</v>
      </c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4"/>
      <c r="DB22" s="224"/>
      <c r="DC22" s="224"/>
      <c r="DD22" s="224"/>
      <c r="DE22" s="224"/>
      <c r="DF22" s="224"/>
      <c r="DG22" s="224"/>
      <c r="DH22" s="224"/>
      <c r="DI22" s="224"/>
      <c r="DJ22" s="224"/>
      <c r="DK22" s="224"/>
      <c r="DL22" s="224"/>
      <c r="DM22" s="224"/>
      <c r="DN22" s="224"/>
      <c r="DO22" s="224"/>
      <c r="DP22" s="224"/>
      <c r="DQ22" s="224"/>
      <c r="DR22" s="224"/>
      <c r="DS22" s="224"/>
      <c r="DT22" s="224"/>
      <c r="DU22" s="224"/>
      <c r="DV22" s="224"/>
      <c r="DW22" s="224"/>
      <c r="DX22" s="224"/>
      <c r="DY22" s="224"/>
      <c r="DZ22" s="224"/>
      <c r="EA22" s="224"/>
      <c r="EB22" s="224"/>
      <c r="EC22" s="224"/>
      <c r="ED22" s="224"/>
      <c r="EE22" s="224"/>
      <c r="EF22" s="224"/>
      <c r="EG22" s="224"/>
      <c r="EH22" s="224"/>
      <c r="EI22" s="224"/>
      <c r="EJ22" s="224"/>
      <c r="EK22" s="224"/>
      <c r="EL22" s="224"/>
      <c r="EM22" s="224"/>
      <c r="EN22" s="224"/>
      <c r="EO22" s="224"/>
      <c r="EP22" s="224"/>
      <c r="EQ22" s="224"/>
      <c r="ER22" s="224"/>
      <c r="ES22" s="224"/>
      <c r="ET22" s="224"/>
      <c r="EU22" s="224"/>
      <c r="EV22" s="224"/>
      <c r="EW22" s="224"/>
      <c r="EX22" s="224"/>
      <c r="EY22" s="224"/>
      <c r="EZ22" s="224"/>
      <c r="FA22" s="224"/>
      <c r="FB22" s="224"/>
      <c r="FC22" s="224"/>
      <c r="FD22" s="224"/>
      <c r="FE22" s="224"/>
      <c r="FF22" s="224"/>
      <c r="FG22" s="224"/>
      <c r="FH22" s="224"/>
      <c r="FI22" s="224"/>
      <c r="FJ22" s="224"/>
      <c r="FK22" s="224"/>
      <c r="FL22" s="224"/>
      <c r="FM22" s="224"/>
      <c r="FN22" s="224"/>
      <c r="FO22" s="224"/>
      <c r="FP22" s="224"/>
      <c r="FQ22" s="224"/>
      <c r="FR22" s="224"/>
      <c r="FS22" s="224"/>
      <c r="FT22" s="224"/>
      <c r="FU22" s="224"/>
      <c r="FV22" s="224"/>
      <c r="FW22" s="224"/>
      <c r="FX22" s="224"/>
      <c r="FY22" s="224"/>
      <c r="FZ22" s="224"/>
      <c r="GA22" s="224"/>
      <c r="GB22" s="224"/>
      <c r="GC22" s="224"/>
      <c r="GD22" s="224"/>
      <c r="GE22" s="224"/>
      <c r="GF22" s="224"/>
      <c r="GG22" s="224"/>
      <c r="GH22" s="224"/>
      <c r="GI22" s="224"/>
      <c r="GJ22" s="224"/>
      <c r="GK22" s="224"/>
      <c r="GL22" s="224"/>
      <c r="GM22" s="224"/>
      <c r="GN22" s="224"/>
      <c r="GO22" s="224"/>
      <c r="GP22" s="224"/>
      <c r="GQ22" s="224"/>
      <c r="GR22" s="224"/>
      <c r="GS22" s="224"/>
      <c r="GT22" s="224"/>
      <c r="GU22" s="224"/>
      <c r="GV22" s="224"/>
      <c r="GW22" s="224"/>
      <c r="GX22" s="224"/>
      <c r="GY22" s="224"/>
      <c r="GZ22" s="224"/>
      <c r="HA22" s="224"/>
      <c r="HB22" s="224"/>
      <c r="HC22" s="224"/>
      <c r="HD22" s="224"/>
      <c r="HE22" s="224"/>
      <c r="HF22" s="224"/>
    </row>
    <row r="23" spans="1:214" s="220" customFormat="1" ht="15" customHeight="1" x14ac:dyDescent="0.2">
      <c r="A23" s="222" t="s">
        <v>60</v>
      </c>
      <c r="B23" s="223" t="s">
        <v>88</v>
      </c>
      <c r="C23" s="61">
        <v>7486</v>
      </c>
      <c r="D23" s="61">
        <v>10114</v>
      </c>
      <c r="E23" s="63">
        <f t="shared" si="0"/>
        <v>35.105530323270102</v>
      </c>
      <c r="F23" s="61">
        <v>1577</v>
      </c>
      <c r="G23" s="61">
        <v>1588</v>
      </c>
      <c r="H23" s="64">
        <f t="shared" si="1"/>
        <v>21.065989847715734</v>
      </c>
      <c r="I23" s="64">
        <f t="shared" si="1"/>
        <v>15.701008503065058</v>
      </c>
      <c r="J23" s="61">
        <v>266</v>
      </c>
      <c r="K23" s="61">
        <v>156</v>
      </c>
      <c r="L23" s="64">
        <f t="shared" si="2"/>
        <v>16.867469879518072</v>
      </c>
      <c r="M23" s="64">
        <f t="shared" si="2"/>
        <v>9.8236775818639792</v>
      </c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  <c r="DB23" s="224"/>
      <c r="DC23" s="224"/>
      <c r="DD23" s="224"/>
      <c r="DE23" s="224"/>
      <c r="DF23" s="224"/>
      <c r="DG23" s="224"/>
      <c r="DH23" s="224"/>
      <c r="DI23" s="224"/>
      <c r="DJ23" s="224"/>
      <c r="DK23" s="224"/>
      <c r="DL23" s="224"/>
      <c r="DM23" s="224"/>
      <c r="DN23" s="224"/>
      <c r="DO23" s="224"/>
      <c r="DP23" s="224"/>
      <c r="DQ23" s="224"/>
      <c r="DR23" s="224"/>
      <c r="DS23" s="224"/>
      <c r="DT23" s="224"/>
      <c r="DU23" s="224"/>
      <c r="DV23" s="224"/>
      <c r="DW23" s="224"/>
      <c r="DX23" s="224"/>
      <c r="DY23" s="224"/>
      <c r="DZ23" s="224"/>
      <c r="EA23" s="224"/>
      <c r="EB23" s="224"/>
      <c r="EC23" s="224"/>
      <c r="ED23" s="224"/>
      <c r="EE23" s="224"/>
      <c r="EF23" s="224"/>
      <c r="EG23" s="224"/>
      <c r="EH23" s="224"/>
      <c r="EI23" s="224"/>
      <c r="EJ23" s="224"/>
      <c r="EK23" s="224"/>
      <c r="EL23" s="224"/>
      <c r="EM23" s="224"/>
      <c r="EN23" s="224"/>
      <c r="EO23" s="224"/>
      <c r="EP23" s="224"/>
      <c r="EQ23" s="224"/>
      <c r="ER23" s="224"/>
      <c r="ES23" s="224"/>
      <c r="ET23" s="224"/>
      <c r="EU23" s="224"/>
      <c r="EV23" s="224"/>
      <c r="EW23" s="224"/>
      <c r="EX23" s="224"/>
      <c r="EY23" s="224"/>
      <c r="EZ23" s="224"/>
      <c r="FA23" s="224"/>
      <c r="FB23" s="224"/>
      <c r="FC23" s="224"/>
      <c r="FD23" s="224"/>
      <c r="FE23" s="224"/>
      <c r="FF23" s="224"/>
      <c r="FG23" s="224"/>
      <c r="FH23" s="224"/>
      <c r="FI23" s="224"/>
      <c r="FJ23" s="224"/>
      <c r="FK23" s="224"/>
      <c r="FL23" s="224"/>
      <c r="FM23" s="224"/>
      <c r="FN23" s="224"/>
      <c r="FO23" s="224"/>
      <c r="FP23" s="224"/>
      <c r="FQ23" s="224"/>
      <c r="FR23" s="224"/>
      <c r="FS23" s="224"/>
      <c r="FT23" s="224"/>
      <c r="FU23" s="224"/>
      <c r="FV23" s="224"/>
      <c r="FW23" s="224"/>
      <c r="FX23" s="224"/>
      <c r="FY23" s="224"/>
      <c r="FZ23" s="224"/>
      <c r="GA23" s="224"/>
      <c r="GB23" s="224"/>
      <c r="GC23" s="224"/>
      <c r="GD23" s="224"/>
      <c r="GE23" s="224"/>
      <c r="GF23" s="224"/>
      <c r="GG23" s="224"/>
      <c r="GH23" s="224"/>
      <c r="GI23" s="224"/>
      <c r="GJ23" s="224"/>
      <c r="GK23" s="224"/>
      <c r="GL23" s="224"/>
      <c r="GM23" s="224"/>
      <c r="GN23" s="224"/>
      <c r="GO23" s="224"/>
      <c r="GP23" s="224"/>
      <c r="GQ23" s="224"/>
      <c r="GR23" s="224"/>
      <c r="GS23" s="224"/>
      <c r="GT23" s="224"/>
      <c r="GU23" s="224"/>
      <c r="GV23" s="224"/>
      <c r="GW23" s="224"/>
      <c r="GX23" s="224"/>
      <c r="GY23" s="224"/>
      <c r="GZ23" s="224"/>
      <c r="HA23" s="224"/>
      <c r="HB23" s="224"/>
      <c r="HC23" s="224"/>
      <c r="HD23" s="224"/>
      <c r="HE23" s="224"/>
      <c r="HF23" s="224"/>
    </row>
    <row r="24" spans="1:214" s="220" customFormat="1" ht="15" customHeight="1" x14ac:dyDescent="0.2">
      <c r="A24" s="222" t="s">
        <v>61</v>
      </c>
      <c r="B24" s="223" t="s">
        <v>89</v>
      </c>
      <c r="C24" s="61">
        <v>3744</v>
      </c>
      <c r="D24" s="61">
        <v>3624</v>
      </c>
      <c r="E24" s="63">
        <f t="shared" si="0"/>
        <v>-3.2051282051282044</v>
      </c>
      <c r="F24" s="61">
        <v>712</v>
      </c>
      <c r="G24" s="61">
        <v>838</v>
      </c>
      <c r="H24" s="64">
        <f t="shared" si="1"/>
        <v>19.017094017094017</v>
      </c>
      <c r="I24" s="64">
        <f t="shared" si="1"/>
        <v>23.123620309050771</v>
      </c>
      <c r="J24" s="61">
        <v>141</v>
      </c>
      <c r="K24" s="61">
        <v>157</v>
      </c>
      <c r="L24" s="64">
        <f t="shared" si="2"/>
        <v>19.803370786516854</v>
      </c>
      <c r="M24" s="64">
        <f t="shared" si="2"/>
        <v>18.735083532219569</v>
      </c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  <c r="EJ24" s="224"/>
      <c r="EK24" s="224"/>
      <c r="EL24" s="224"/>
      <c r="EM24" s="224"/>
      <c r="EN24" s="224"/>
      <c r="EO24" s="224"/>
      <c r="EP24" s="224"/>
      <c r="EQ24" s="224"/>
      <c r="ER24" s="224"/>
      <c r="ES24" s="224"/>
      <c r="ET24" s="224"/>
      <c r="EU24" s="224"/>
      <c r="EV24" s="224"/>
      <c r="EW24" s="224"/>
      <c r="EX24" s="224"/>
      <c r="EY24" s="224"/>
      <c r="EZ24" s="224"/>
      <c r="FA24" s="224"/>
      <c r="FB24" s="224"/>
      <c r="FC24" s="224"/>
      <c r="FD24" s="224"/>
      <c r="FE24" s="224"/>
      <c r="FF24" s="224"/>
      <c r="FG24" s="224"/>
      <c r="FH24" s="224"/>
      <c r="FI24" s="224"/>
      <c r="FJ24" s="224"/>
      <c r="FK24" s="224"/>
      <c r="FL24" s="224"/>
      <c r="FM24" s="224"/>
      <c r="FN24" s="224"/>
      <c r="FO24" s="224"/>
      <c r="FP24" s="224"/>
      <c r="FQ24" s="224"/>
      <c r="FR24" s="224"/>
      <c r="FS24" s="224"/>
      <c r="FT24" s="224"/>
      <c r="FU24" s="224"/>
      <c r="FV24" s="224"/>
      <c r="FW24" s="224"/>
      <c r="FX24" s="224"/>
      <c r="FY24" s="224"/>
      <c r="FZ24" s="224"/>
      <c r="GA24" s="224"/>
      <c r="GB24" s="224"/>
      <c r="GC24" s="224"/>
      <c r="GD24" s="224"/>
      <c r="GE24" s="224"/>
      <c r="GF24" s="224"/>
      <c r="GG24" s="224"/>
      <c r="GH24" s="224"/>
      <c r="GI24" s="224"/>
      <c r="GJ24" s="224"/>
      <c r="GK24" s="224"/>
      <c r="GL24" s="224"/>
      <c r="GM24" s="224"/>
      <c r="GN24" s="224"/>
      <c r="GO24" s="224"/>
      <c r="GP24" s="224"/>
      <c r="GQ24" s="224"/>
      <c r="GR24" s="224"/>
      <c r="GS24" s="224"/>
      <c r="GT24" s="224"/>
      <c r="GU24" s="224"/>
      <c r="GV24" s="224"/>
      <c r="GW24" s="224"/>
      <c r="GX24" s="224"/>
      <c r="GY24" s="224"/>
      <c r="GZ24" s="224"/>
      <c r="HA24" s="224"/>
      <c r="HB24" s="224"/>
      <c r="HC24" s="224"/>
      <c r="HD24" s="224"/>
      <c r="HE24" s="224"/>
      <c r="HF24" s="224"/>
    </row>
    <row r="25" spans="1:214" s="220" customFormat="1" ht="15" customHeight="1" x14ac:dyDescent="0.2">
      <c r="A25" s="222" t="s">
        <v>62</v>
      </c>
      <c r="B25" s="223" t="s">
        <v>90</v>
      </c>
      <c r="C25" s="61">
        <v>1901</v>
      </c>
      <c r="D25" s="61">
        <v>2166</v>
      </c>
      <c r="E25" s="63">
        <f t="shared" si="0"/>
        <v>13.940031562335605</v>
      </c>
      <c r="F25" s="61">
        <v>289</v>
      </c>
      <c r="G25" s="61">
        <v>336</v>
      </c>
      <c r="H25" s="64">
        <f t="shared" si="1"/>
        <v>15.202524986849028</v>
      </c>
      <c r="I25" s="64">
        <f t="shared" si="1"/>
        <v>15.512465373961218</v>
      </c>
      <c r="J25" s="61">
        <v>47</v>
      </c>
      <c r="K25" s="61">
        <v>47</v>
      </c>
      <c r="L25" s="64">
        <f t="shared" si="2"/>
        <v>16.262975778546711</v>
      </c>
      <c r="M25" s="64">
        <f t="shared" si="2"/>
        <v>13.988095238095239</v>
      </c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  <c r="EJ25" s="224"/>
      <c r="EK25" s="224"/>
      <c r="EL25" s="224"/>
      <c r="EM25" s="224"/>
      <c r="EN25" s="224"/>
      <c r="EO25" s="224"/>
      <c r="EP25" s="224"/>
      <c r="EQ25" s="224"/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E25" s="224"/>
      <c r="FF25" s="224"/>
      <c r="FG25" s="224"/>
      <c r="FH25" s="224"/>
      <c r="FI25" s="224"/>
      <c r="FJ25" s="224"/>
      <c r="FK25" s="224"/>
      <c r="FL25" s="224"/>
      <c r="FM25" s="224"/>
      <c r="FN25" s="224"/>
      <c r="FO25" s="224"/>
      <c r="FP25" s="224"/>
      <c r="FQ25" s="224"/>
      <c r="FR25" s="224"/>
      <c r="FS25" s="224"/>
      <c r="FT25" s="224"/>
      <c r="FU25" s="224"/>
      <c r="FV25" s="224"/>
      <c r="FW25" s="224"/>
      <c r="FX25" s="224"/>
      <c r="FY25" s="224"/>
      <c r="FZ25" s="224"/>
      <c r="GA25" s="224"/>
      <c r="GB25" s="224"/>
      <c r="GC25" s="224"/>
      <c r="GD25" s="224"/>
      <c r="GE25" s="224"/>
      <c r="GF25" s="224"/>
      <c r="GG25" s="224"/>
      <c r="GH25" s="224"/>
      <c r="GI25" s="224"/>
      <c r="GJ25" s="224"/>
      <c r="GK25" s="224"/>
      <c r="GL25" s="224"/>
      <c r="GM25" s="224"/>
      <c r="GN25" s="224"/>
      <c r="GO25" s="224"/>
      <c r="GP25" s="224"/>
      <c r="GQ25" s="224"/>
      <c r="GR25" s="224"/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</row>
    <row r="26" spans="1:214" s="220" customFormat="1" ht="15" customHeight="1" x14ac:dyDescent="0.2">
      <c r="A26" s="222" t="s">
        <v>63</v>
      </c>
      <c r="B26" s="223" t="s">
        <v>91</v>
      </c>
      <c r="C26" s="61">
        <v>2586</v>
      </c>
      <c r="D26" s="61">
        <v>2550</v>
      </c>
      <c r="E26" s="63">
        <f t="shared" si="0"/>
        <v>-1.3921113689095108</v>
      </c>
      <c r="F26" s="61">
        <v>475</v>
      </c>
      <c r="G26" s="61">
        <v>560</v>
      </c>
      <c r="H26" s="64">
        <f t="shared" si="1"/>
        <v>18.368136117556073</v>
      </c>
      <c r="I26" s="64">
        <f t="shared" si="1"/>
        <v>21.96078431372549</v>
      </c>
      <c r="J26" s="61">
        <v>78</v>
      </c>
      <c r="K26" s="61">
        <v>101</v>
      </c>
      <c r="L26" s="64">
        <f t="shared" si="2"/>
        <v>16.421052631578949</v>
      </c>
      <c r="M26" s="64">
        <f t="shared" si="2"/>
        <v>18.035714285714285</v>
      </c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4"/>
      <c r="DF26" s="224"/>
      <c r="DG26" s="224"/>
      <c r="DH26" s="224"/>
      <c r="DI26" s="224"/>
      <c r="DJ26" s="224"/>
      <c r="DK26" s="224"/>
      <c r="DL26" s="224"/>
      <c r="DM26" s="224"/>
      <c r="DN26" s="224"/>
      <c r="DO26" s="224"/>
      <c r="DP26" s="224"/>
      <c r="DQ26" s="224"/>
      <c r="DR26" s="224"/>
      <c r="DS26" s="224"/>
      <c r="DT26" s="224"/>
      <c r="DU26" s="224"/>
      <c r="DV26" s="224"/>
      <c r="DW26" s="224"/>
      <c r="DX26" s="224"/>
      <c r="DY26" s="224"/>
      <c r="DZ26" s="224"/>
      <c r="EA26" s="224"/>
      <c r="EB26" s="224"/>
      <c r="EC26" s="224"/>
      <c r="ED26" s="224"/>
      <c r="EE26" s="224"/>
      <c r="EF26" s="224"/>
      <c r="EG26" s="224"/>
      <c r="EH26" s="224"/>
      <c r="EI26" s="224"/>
      <c r="EJ26" s="224"/>
      <c r="EK26" s="224"/>
      <c r="EL26" s="224"/>
      <c r="EM26" s="224"/>
      <c r="EN26" s="224"/>
      <c r="EO26" s="224"/>
      <c r="EP26" s="224"/>
      <c r="EQ26" s="224"/>
      <c r="ER26" s="224"/>
      <c r="ES26" s="224"/>
      <c r="ET26" s="224"/>
      <c r="EU26" s="224"/>
      <c r="EV26" s="224"/>
      <c r="EW26" s="224"/>
      <c r="EX26" s="224"/>
      <c r="EY26" s="224"/>
      <c r="EZ26" s="224"/>
      <c r="FA26" s="224"/>
      <c r="FB26" s="224"/>
      <c r="FC26" s="224"/>
      <c r="FD26" s="224"/>
      <c r="FE26" s="224"/>
      <c r="FF26" s="224"/>
      <c r="FG26" s="224"/>
      <c r="FH26" s="224"/>
      <c r="FI26" s="224"/>
      <c r="FJ26" s="224"/>
      <c r="FK26" s="224"/>
      <c r="FL26" s="224"/>
      <c r="FM26" s="224"/>
      <c r="FN26" s="224"/>
      <c r="FO26" s="224"/>
      <c r="FP26" s="224"/>
      <c r="FQ26" s="224"/>
      <c r="FR26" s="224"/>
      <c r="FS26" s="224"/>
      <c r="FT26" s="224"/>
      <c r="FU26" s="224"/>
      <c r="FV26" s="224"/>
      <c r="FW26" s="224"/>
      <c r="FX26" s="224"/>
      <c r="FY26" s="224"/>
      <c r="FZ26" s="224"/>
      <c r="GA26" s="224"/>
      <c r="GB26" s="224"/>
      <c r="GC26" s="224"/>
      <c r="GD26" s="224"/>
      <c r="GE26" s="224"/>
      <c r="GF26" s="224"/>
      <c r="GG26" s="224"/>
      <c r="GH26" s="224"/>
      <c r="GI26" s="224"/>
      <c r="GJ26" s="224"/>
      <c r="GK26" s="224"/>
      <c r="GL26" s="224"/>
      <c r="GM26" s="224"/>
      <c r="GN26" s="224"/>
      <c r="GO26" s="224"/>
      <c r="GP26" s="224"/>
      <c r="GQ26" s="224"/>
      <c r="GR26" s="224"/>
      <c r="GS26" s="224"/>
      <c r="GT26" s="224"/>
      <c r="GU26" s="224"/>
      <c r="GV26" s="224"/>
      <c r="GW26" s="224"/>
      <c r="GX26" s="224"/>
      <c r="GY26" s="224"/>
      <c r="GZ26" s="224"/>
      <c r="HA26" s="224"/>
      <c r="HB26" s="224"/>
      <c r="HC26" s="224"/>
      <c r="HD26" s="224"/>
      <c r="HE26" s="224"/>
      <c r="HF26" s="224"/>
    </row>
    <row r="27" spans="1:214" s="220" customFormat="1" ht="15" customHeight="1" x14ac:dyDescent="0.2">
      <c r="A27" s="222" t="s">
        <v>64</v>
      </c>
      <c r="B27" s="223" t="s">
        <v>92</v>
      </c>
      <c r="C27" s="61">
        <v>1645</v>
      </c>
      <c r="D27" s="61">
        <v>1644</v>
      </c>
      <c r="E27" s="63">
        <f t="shared" si="0"/>
        <v>-6.079027355623623E-2</v>
      </c>
      <c r="F27" s="61">
        <v>312</v>
      </c>
      <c r="G27" s="61">
        <v>413</v>
      </c>
      <c r="H27" s="64">
        <f t="shared" si="1"/>
        <v>18.966565349544073</v>
      </c>
      <c r="I27" s="64">
        <f t="shared" si="1"/>
        <v>25.121654501216543</v>
      </c>
      <c r="J27" s="61">
        <v>87</v>
      </c>
      <c r="K27" s="61">
        <v>107</v>
      </c>
      <c r="L27" s="64">
        <f t="shared" si="2"/>
        <v>27.884615384615387</v>
      </c>
      <c r="M27" s="64">
        <f t="shared" si="2"/>
        <v>25.907990314769975</v>
      </c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  <c r="CV27" s="224"/>
      <c r="CW27" s="224"/>
      <c r="CX27" s="224"/>
      <c r="CY27" s="224"/>
      <c r="CZ27" s="224"/>
      <c r="DA27" s="224"/>
      <c r="DB27" s="224"/>
      <c r="DC27" s="224"/>
      <c r="DD27" s="224"/>
      <c r="DE27" s="224"/>
      <c r="DF27" s="224"/>
      <c r="DG27" s="224"/>
      <c r="DH27" s="224"/>
      <c r="DI27" s="224"/>
      <c r="DJ27" s="224"/>
      <c r="DK27" s="224"/>
      <c r="DL27" s="224"/>
      <c r="DM27" s="224"/>
      <c r="DN27" s="224"/>
      <c r="DO27" s="224"/>
      <c r="DP27" s="224"/>
      <c r="DQ27" s="224"/>
      <c r="DR27" s="224"/>
      <c r="DS27" s="224"/>
      <c r="DT27" s="224"/>
      <c r="DU27" s="224"/>
      <c r="DV27" s="224"/>
      <c r="DW27" s="224"/>
      <c r="DX27" s="224"/>
      <c r="DY27" s="224"/>
      <c r="DZ27" s="224"/>
      <c r="EA27" s="224"/>
      <c r="EB27" s="224"/>
      <c r="EC27" s="224"/>
      <c r="ED27" s="224"/>
      <c r="EE27" s="224"/>
      <c r="EF27" s="224"/>
      <c r="EG27" s="224"/>
      <c r="EH27" s="224"/>
      <c r="EI27" s="224"/>
      <c r="EJ27" s="224"/>
      <c r="EK27" s="224"/>
      <c r="EL27" s="224"/>
      <c r="EM27" s="224"/>
      <c r="EN27" s="224"/>
      <c r="EO27" s="224"/>
      <c r="EP27" s="224"/>
      <c r="EQ27" s="224"/>
      <c r="ER27" s="224"/>
      <c r="ES27" s="224"/>
      <c r="ET27" s="224"/>
      <c r="EU27" s="224"/>
      <c r="EV27" s="224"/>
      <c r="EW27" s="224"/>
      <c r="EX27" s="224"/>
      <c r="EY27" s="224"/>
      <c r="EZ27" s="224"/>
      <c r="FA27" s="224"/>
      <c r="FB27" s="224"/>
      <c r="FC27" s="224"/>
      <c r="FD27" s="224"/>
      <c r="FE27" s="224"/>
      <c r="FF27" s="224"/>
      <c r="FG27" s="224"/>
      <c r="FH27" s="224"/>
      <c r="FI27" s="224"/>
      <c r="FJ27" s="224"/>
      <c r="FK27" s="224"/>
      <c r="FL27" s="224"/>
      <c r="FM27" s="224"/>
      <c r="FN27" s="224"/>
      <c r="FO27" s="224"/>
      <c r="FP27" s="224"/>
      <c r="FQ27" s="224"/>
      <c r="FR27" s="224"/>
      <c r="FS27" s="224"/>
      <c r="FT27" s="224"/>
      <c r="FU27" s="224"/>
      <c r="FV27" s="224"/>
      <c r="FW27" s="224"/>
      <c r="FX27" s="224"/>
      <c r="FY27" s="224"/>
      <c r="FZ27" s="224"/>
      <c r="GA27" s="224"/>
      <c r="GB27" s="224"/>
      <c r="GC27" s="224"/>
      <c r="GD27" s="224"/>
      <c r="GE27" s="224"/>
      <c r="GF27" s="224"/>
      <c r="GG27" s="224"/>
      <c r="GH27" s="224"/>
      <c r="GI27" s="224"/>
      <c r="GJ27" s="224"/>
      <c r="GK27" s="224"/>
      <c r="GL27" s="224"/>
      <c r="GM27" s="224"/>
      <c r="GN27" s="224"/>
      <c r="GO27" s="224"/>
      <c r="GP27" s="224"/>
      <c r="GQ27" s="224"/>
      <c r="GR27" s="224"/>
      <c r="GS27" s="224"/>
      <c r="GT27" s="224"/>
      <c r="GU27" s="224"/>
      <c r="GV27" s="224"/>
      <c r="GW27" s="224"/>
      <c r="GX27" s="224"/>
      <c r="GY27" s="224"/>
      <c r="GZ27" s="224"/>
      <c r="HA27" s="224"/>
      <c r="HB27" s="224"/>
      <c r="HC27" s="224"/>
      <c r="HD27" s="224"/>
      <c r="HE27" s="224"/>
      <c r="HF27" s="224"/>
    </row>
    <row r="28" spans="1:214" s="220" customFormat="1" ht="15" customHeight="1" x14ac:dyDescent="0.2">
      <c r="A28" s="222" t="s">
        <v>65</v>
      </c>
      <c r="B28" s="223" t="s">
        <v>93</v>
      </c>
      <c r="C28" s="61">
        <v>9082</v>
      </c>
      <c r="D28" s="61">
        <v>8581</v>
      </c>
      <c r="E28" s="63">
        <f t="shared" si="0"/>
        <v>-5.5164060779563897</v>
      </c>
      <c r="F28" s="61">
        <v>1777</v>
      </c>
      <c r="G28" s="61">
        <v>1622</v>
      </c>
      <c r="H28" s="64">
        <f t="shared" si="1"/>
        <v>19.566174851354326</v>
      </c>
      <c r="I28" s="64">
        <f t="shared" si="1"/>
        <v>18.902225847803287</v>
      </c>
      <c r="J28" s="61">
        <v>333</v>
      </c>
      <c r="K28" s="61">
        <v>322</v>
      </c>
      <c r="L28" s="64">
        <f t="shared" si="2"/>
        <v>18.739448508722568</v>
      </c>
      <c r="M28" s="64">
        <f t="shared" si="2"/>
        <v>19.852034525277436</v>
      </c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224"/>
      <c r="CQ28" s="224"/>
      <c r="CR28" s="224"/>
      <c r="CS28" s="224"/>
      <c r="CT28" s="224"/>
      <c r="CU28" s="224"/>
      <c r="CV28" s="224"/>
      <c r="CW28" s="224"/>
      <c r="CX28" s="224"/>
      <c r="CY28" s="224"/>
      <c r="CZ28" s="224"/>
      <c r="DA28" s="224"/>
      <c r="DB28" s="224"/>
      <c r="DC28" s="224"/>
      <c r="DD28" s="224"/>
      <c r="DE28" s="224"/>
      <c r="DF28" s="224"/>
      <c r="DG28" s="224"/>
      <c r="DH28" s="224"/>
      <c r="DI28" s="224"/>
      <c r="DJ28" s="224"/>
      <c r="DK28" s="224"/>
      <c r="DL28" s="224"/>
      <c r="DM28" s="224"/>
      <c r="DN28" s="224"/>
      <c r="DO28" s="224"/>
      <c r="DP28" s="224"/>
      <c r="DQ28" s="224"/>
      <c r="DR28" s="224"/>
      <c r="DS28" s="224"/>
      <c r="DT28" s="224"/>
      <c r="DU28" s="224"/>
      <c r="DV28" s="224"/>
      <c r="DW28" s="224"/>
      <c r="DX28" s="224"/>
      <c r="DY28" s="224"/>
      <c r="DZ28" s="224"/>
      <c r="EA28" s="224"/>
      <c r="EB28" s="224"/>
      <c r="EC28" s="224"/>
      <c r="ED28" s="224"/>
      <c r="EE28" s="224"/>
      <c r="EF28" s="224"/>
      <c r="EG28" s="224"/>
      <c r="EH28" s="224"/>
      <c r="EI28" s="224"/>
      <c r="EJ28" s="224"/>
      <c r="EK28" s="224"/>
      <c r="EL28" s="224"/>
      <c r="EM28" s="224"/>
      <c r="EN28" s="224"/>
      <c r="EO28" s="224"/>
      <c r="EP28" s="224"/>
      <c r="EQ28" s="224"/>
      <c r="ER28" s="224"/>
      <c r="ES28" s="224"/>
      <c r="ET28" s="224"/>
      <c r="EU28" s="224"/>
      <c r="EV28" s="224"/>
      <c r="EW28" s="224"/>
      <c r="EX28" s="224"/>
      <c r="EY28" s="224"/>
      <c r="EZ28" s="224"/>
      <c r="FA28" s="224"/>
      <c r="FB28" s="224"/>
      <c r="FC28" s="224"/>
      <c r="FD28" s="224"/>
      <c r="FE28" s="224"/>
      <c r="FF28" s="224"/>
      <c r="FG28" s="224"/>
      <c r="FH28" s="224"/>
      <c r="FI28" s="224"/>
      <c r="FJ28" s="224"/>
      <c r="FK28" s="224"/>
      <c r="FL28" s="224"/>
      <c r="FM28" s="224"/>
      <c r="FN28" s="224"/>
      <c r="FO28" s="224"/>
      <c r="FP28" s="224"/>
      <c r="FQ28" s="224"/>
      <c r="FR28" s="224"/>
      <c r="FS28" s="224"/>
      <c r="FT28" s="224"/>
      <c r="FU28" s="224"/>
      <c r="FV28" s="224"/>
      <c r="FW28" s="224"/>
      <c r="FX28" s="224"/>
      <c r="FY28" s="224"/>
      <c r="FZ28" s="224"/>
      <c r="GA28" s="224"/>
      <c r="GB28" s="224"/>
      <c r="GC28" s="224"/>
      <c r="GD28" s="224"/>
      <c r="GE28" s="224"/>
      <c r="GF28" s="224"/>
      <c r="GG28" s="224"/>
      <c r="GH28" s="224"/>
      <c r="GI28" s="224"/>
      <c r="GJ28" s="224"/>
      <c r="GK28" s="224"/>
      <c r="GL28" s="224"/>
      <c r="GM28" s="224"/>
      <c r="GN28" s="224"/>
      <c r="GO28" s="224"/>
      <c r="GP28" s="224"/>
      <c r="GQ28" s="224"/>
      <c r="GR28" s="224"/>
      <c r="GS28" s="224"/>
      <c r="GT28" s="224"/>
      <c r="GU28" s="224"/>
      <c r="GV28" s="224"/>
      <c r="GW28" s="224"/>
      <c r="GX28" s="224"/>
      <c r="GY28" s="224"/>
      <c r="GZ28" s="224"/>
      <c r="HA28" s="224"/>
      <c r="HB28" s="224"/>
      <c r="HC28" s="224"/>
      <c r="HD28" s="224"/>
      <c r="HE28" s="224"/>
      <c r="HF28" s="224"/>
    </row>
    <row r="29" spans="1:214" s="220" customFormat="1" ht="15" customHeight="1" x14ac:dyDescent="0.2">
      <c r="A29" s="222" t="s">
        <v>66</v>
      </c>
      <c r="B29" s="223" t="s">
        <v>94</v>
      </c>
      <c r="C29" s="61">
        <v>1961</v>
      </c>
      <c r="D29" s="61">
        <v>2283</v>
      </c>
      <c r="E29" s="63">
        <f t="shared" si="0"/>
        <v>16.42019377868435</v>
      </c>
      <c r="F29" s="61">
        <v>426</v>
      </c>
      <c r="G29" s="61">
        <v>547</v>
      </c>
      <c r="H29" s="64">
        <f t="shared" si="1"/>
        <v>21.723610402855687</v>
      </c>
      <c r="I29" s="64">
        <f t="shared" si="1"/>
        <v>23.959702146298731</v>
      </c>
      <c r="J29" s="61">
        <v>75</v>
      </c>
      <c r="K29" s="61">
        <v>67</v>
      </c>
      <c r="L29" s="64">
        <f t="shared" si="2"/>
        <v>17.6056338028169</v>
      </c>
      <c r="M29" s="64">
        <f t="shared" si="2"/>
        <v>12.248628884826324</v>
      </c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24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  <c r="CM29" s="224"/>
      <c r="CN29" s="224"/>
      <c r="CO29" s="224"/>
      <c r="CP29" s="224"/>
      <c r="CQ29" s="224"/>
      <c r="CR29" s="224"/>
      <c r="CS29" s="224"/>
      <c r="CT29" s="224"/>
      <c r="CU29" s="224"/>
      <c r="CV29" s="224"/>
      <c r="CW29" s="224"/>
      <c r="CX29" s="224"/>
      <c r="CY29" s="224"/>
      <c r="CZ29" s="224"/>
      <c r="DA29" s="224"/>
      <c r="DB29" s="224"/>
      <c r="DC29" s="224"/>
      <c r="DD29" s="224"/>
      <c r="DE29" s="224"/>
      <c r="DF29" s="224"/>
      <c r="DG29" s="224"/>
      <c r="DH29" s="224"/>
      <c r="DI29" s="224"/>
      <c r="DJ29" s="224"/>
      <c r="DK29" s="224"/>
      <c r="DL29" s="224"/>
      <c r="DM29" s="224"/>
      <c r="DN29" s="224"/>
      <c r="DO29" s="224"/>
      <c r="DP29" s="224"/>
      <c r="DQ29" s="224"/>
      <c r="DR29" s="224"/>
      <c r="DS29" s="224"/>
      <c r="DT29" s="224"/>
      <c r="DU29" s="224"/>
      <c r="DV29" s="224"/>
      <c r="DW29" s="224"/>
      <c r="DX29" s="224"/>
      <c r="DY29" s="224"/>
      <c r="DZ29" s="224"/>
      <c r="EA29" s="224"/>
      <c r="EB29" s="224"/>
      <c r="EC29" s="224"/>
      <c r="ED29" s="224"/>
      <c r="EE29" s="224"/>
      <c r="EF29" s="224"/>
      <c r="EG29" s="224"/>
      <c r="EH29" s="224"/>
      <c r="EI29" s="224"/>
      <c r="EJ29" s="224"/>
      <c r="EK29" s="224"/>
      <c r="EL29" s="224"/>
      <c r="EM29" s="224"/>
      <c r="EN29" s="224"/>
      <c r="EO29" s="224"/>
      <c r="EP29" s="224"/>
      <c r="EQ29" s="224"/>
      <c r="ER29" s="224"/>
      <c r="ES29" s="224"/>
      <c r="ET29" s="224"/>
      <c r="EU29" s="224"/>
      <c r="EV29" s="224"/>
      <c r="EW29" s="224"/>
      <c r="EX29" s="224"/>
      <c r="EY29" s="224"/>
      <c r="EZ29" s="224"/>
      <c r="FA29" s="224"/>
      <c r="FB29" s="224"/>
      <c r="FC29" s="224"/>
      <c r="FD29" s="224"/>
      <c r="FE29" s="224"/>
      <c r="FF29" s="224"/>
      <c r="FG29" s="224"/>
      <c r="FH29" s="224"/>
      <c r="FI29" s="224"/>
      <c r="FJ29" s="224"/>
      <c r="FK29" s="224"/>
      <c r="FL29" s="224"/>
      <c r="FM29" s="224"/>
      <c r="FN29" s="224"/>
      <c r="FO29" s="224"/>
      <c r="FP29" s="224"/>
      <c r="FQ29" s="224"/>
      <c r="FR29" s="224"/>
      <c r="FS29" s="224"/>
      <c r="FT29" s="224"/>
      <c r="FU29" s="224"/>
      <c r="FV29" s="224"/>
      <c r="FW29" s="224"/>
      <c r="FX29" s="224"/>
      <c r="FY29" s="224"/>
      <c r="FZ29" s="224"/>
      <c r="GA29" s="224"/>
      <c r="GB29" s="224"/>
      <c r="GC29" s="224"/>
      <c r="GD29" s="224"/>
      <c r="GE29" s="224"/>
      <c r="GF29" s="224"/>
      <c r="GG29" s="224"/>
      <c r="GH29" s="224"/>
      <c r="GI29" s="224"/>
      <c r="GJ29" s="224"/>
      <c r="GK29" s="224"/>
      <c r="GL29" s="224"/>
      <c r="GM29" s="224"/>
      <c r="GN29" s="224"/>
      <c r="GO29" s="224"/>
      <c r="GP29" s="224"/>
      <c r="GQ29" s="224"/>
      <c r="GR29" s="224"/>
      <c r="GS29" s="224"/>
      <c r="GT29" s="224"/>
      <c r="GU29" s="224"/>
      <c r="GV29" s="224"/>
      <c r="GW29" s="224"/>
      <c r="GX29" s="224"/>
      <c r="GY29" s="224"/>
      <c r="GZ29" s="224"/>
      <c r="HA29" s="224"/>
      <c r="HB29" s="224"/>
      <c r="HC29" s="224"/>
      <c r="HD29" s="224"/>
      <c r="HE29" s="224"/>
      <c r="HF29" s="224"/>
    </row>
    <row r="30" spans="1:214" s="220" customFormat="1" ht="15" customHeight="1" x14ac:dyDescent="0.2">
      <c r="A30" s="222" t="s">
        <v>67</v>
      </c>
      <c r="B30" s="223" t="s">
        <v>95</v>
      </c>
      <c r="C30" s="61">
        <v>3138</v>
      </c>
      <c r="D30" s="61">
        <v>2942</v>
      </c>
      <c r="E30" s="63">
        <f t="shared" si="0"/>
        <v>-6.2460165710643736</v>
      </c>
      <c r="F30" s="61">
        <v>718</v>
      </c>
      <c r="G30" s="61">
        <v>806</v>
      </c>
      <c r="H30" s="64">
        <f t="shared" si="1"/>
        <v>22.880815806246016</v>
      </c>
      <c r="I30" s="64">
        <f t="shared" si="1"/>
        <v>27.396329027872195</v>
      </c>
      <c r="J30" s="61">
        <v>150</v>
      </c>
      <c r="K30" s="61">
        <v>153</v>
      </c>
      <c r="L30" s="64">
        <f t="shared" si="2"/>
        <v>20.891364902506965</v>
      </c>
      <c r="M30" s="64">
        <f t="shared" si="2"/>
        <v>18.982630272952854</v>
      </c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  <c r="CM30" s="224"/>
      <c r="CN30" s="224"/>
      <c r="CO30" s="224"/>
      <c r="CP30" s="224"/>
      <c r="CQ30" s="224"/>
      <c r="CR30" s="224"/>
      <c r="CS30" s="224"/>
      <c r="CT30" s="224"/>
      <c r="CU30" s="224"/>
      <c r="CV30" s="224"/>
      <c r="CW30" s="224"/>
      <c r="CX30" s="224"/>
      <c r="CY30" s="224"/>
      <c r="CZ30" s="224"/>
      <c r="DA30" s="224"/>
      <c r="DB30" s="224"/>
      <c r="DC30" s="224"/>
      <c r="DD30" s="224"/>
      <c r="DE30" s="224"/>
      <c r="DF30" s="224"/>
      <c r="DG30" s="224"/>
      <c r="DH30" s="224"/>
      <c r="DI30" s="224"/>
      <c r="DJ30" s="224"/>
      <c r="DK30" s="224"/>
      <c r="DL30" s="224"/>
      <c r="DM30" s="224"/>
      <c r="DN30" s="224"/>
      <c r="DO30" s="224"/>
      <c r="DP30" s="224"/>
      <c r="DQ30" s="224"/>
      <c r="DR30" s="224"/>
      <c r="DS30" s="224"/>
      <c r="DT30" s="224"/>
      <c r="DU30" s="224"/>
      <c r="DV30" s="224"/>
      <c r="DW30" s="224"/>
      <c r="DX30" s="224"/>
      <c r="DY30" s="224"/>
      <c r="DZ30" s="224"/>
      <c r="EA30" s="224"/>
      <c r="EB30" s="224"/>
      <c r="EC30" s="224"/>
      <c r="ED30" s="224"/>
      <c r="EE30" s="224"/>
      <c r="EF30" s="224"/>
      <c r="EG30" s="224"/>
      <c r="EH30" s="224"/>
      <c r="EI30" s="224"/>
      <c r="EJ30" s="224"/>
      <c r="EK30" s="224"/>
      <c r="EL30" s="224"/>
      <c r="EM30" s="224"/>
      <c r="EN30" s="224"/>
      <c r="EO30" s="224"/>
      <c r="EP30" s="224"/>
      <c r="EQ30" s="224"/>
      <c r="ER30" s="224"/>
      <c r="ES30" s="224"/>
      <c r="ET30" s="224"/>
      <c r="EU30" s="224"/>
      <c r="EV30" s="224"/>
      <c r="EW30" s="224"/>
      <c r="EX30" s="224"/>
      <c r="EY30" s="224"/>
      <c r="EZ30" s="224"/>
      <c r="FA30" s="224"/>
      <c r="FB30" s="224"/>
      <c r="FC30" s="224"/>
      <c r="FD30" s="224"/>
      <c r="FE30" s="224"/>
      <c r="FF30" s="224"/>
      <c r="FG30" s="224"/>
      <c r="FH30" s="224"/>
      <c r="FI30" s="224"/>
      <c r="FJ30" s="224"/>
      <c r="FK30" s="224"/>
      <c r="FL30" s="224"/>
      <c r="FM30" s="224"/>
      <c r="FN30" s="224"/>
      <c r="FO30" s="224"/>
      <c r="FP30" s="224"/>
      <c r="FQ30" s="224"/>
      <c r="FR30" s="224"/>
      <c r="FS30" s="224"/>
      <c r="FT30" s="224"/>
      <c r="FU30" s="224"/>
      <c r="FV30" s="224"/>
      <c r="FW30" s="224"/>
      <c r="FX30" s="224"/>
      <c r="FY30" s="224"/>
      <c r="FZ30" s="224"/>
      <c r="GA30" s="224"/>
      <c r="GB30" s="224"/>
      <c r="GC30" s="224"/>
      <c r="GD30" s="224"/>
      <c r="GE30" s="224"/>
      <c r="GF30" s="224"/>
      <c r="GG30" s="224"/>
      <c r="GH30" s="224"/>
      <c r="GI30" s="224"/>
      <c r="GJ30" s="224"/>
      <c r="GK30" s="224"/>
      <c r="GL30" s="224"/>
      <c r="GM30" s="224"/>
      <c r="GN30" s="224"/>
      <c r="GO30" s="224"/>
      <c r="GP30" s="224"/>
      <c r="GQ30" s="224"/>
      <c r="GR30" s="224"/>
      <c r="GS30" s="224"/>
      <c r="GT30" s="224"/>
      <c r="GU30" s="224"/>
      <c r="GV30" s="224"/>
      <c r="GW30" s="224"/>
      <c r="GX30" s="224"/>
      <c r="GY30" s="224"/>
      <c r="GZ30" s="224"/>
      <c r="HA30" s="224"/>
      <c r="HB30" s="224"/>
      <c r="HC30" s="224"/>
      <c r="HD30" s="224"/>
      <c r="HE30" s="224"/>
      <c r="HF30" s="224"/>
    </row>
    <row r="31" spans="1:214" s="220" customFormat="1" ht="15" customHeight="1" x14ac:dyDescent="0.2">
      <c r="A31" s="222" t="s">
        <v>68</v>
      </c>
      <c r="B31" s="223" t="s">
        <v>96</v>
      </c>
      <c r="C31" s="61">
        <v>3495</v>
      </c>
      <c r="D31" s="61">
        <v>3559</v>
      </c>
      <c r="E31" s="63">
        <f t="shared" si="0"/>
        <v>1.8311874105865371</v>
      </c>
      <c r="F31" s="61">
        <v>810</v>
      </c>
      <c r="G31" s="61">
        <v>879</v>
      </c>
      <c r="H31" s="64">
        <f t="shared" si="1"/>
        <v>23.175965665236049</v>
      </c>
      <c r="I31" s="64">
        <f t="shared" si="1"/>
        <v>24.697948862039897</v>
      </c>
      <c r="J31" s="61">
        <v>162</v>
      </c>
      <c r="K31" s="61">
        <v>158</v>
      </c>
      <c r="L31" s="64">
        <f t="shared" si="2"/>
        <v>20</v>
      </c>
      <c r="M31" s="64">
        <f t="shared" si="2"/>
        <v>17.974971558589306</v>
      </c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  <c r="CV31" s="224"/>
      <c r="CW31" s="224"/>
      <c r="CX31" s="224"/>
      <c r="CY31" s="224"/>
      <c r="CZ31" s="224"/>
      <c r="DA31" s="224"/>
      <c r="DB31" s="224"/>
      <c r="DC31" s="224"/>
      <c r="DD31" s="224"/>
      <c r="DE31" s="224"/>
      <c r="DF31" s="224"/>
      <c r="DG31" s="224"/>
      <c r="DH31" s="224"/>
      <c r="DI31" s="224"/>
      <c r="DJ31" s="224"/>
      <c r="DK31" s="224"/>
      <c r="DL31" s="224"/>
      <c r="DM31" s="224"/>
      <c r="DN31" s="224"/>
      <c r="DO31" s="224"/>
      <c r="DP31" s="224"/>
      <c r="DQ31" s="224"/>
      <c r="DR31" s="224"/>
      <c r="DS31" s="224"/>
      <c r="DT31" s="224"/>
      <c r="DU31" s="224"/>
      <c r="DV31" s="224"/>
      <c r="DW31" s="224"/>
      <c r="DX31" s="224"/>
      <c r="DY31" s="224"/>
      <c r="DZ31" s="224"/>
      <c r="EA31" s="224"/>
      <c r="EB31" s="224"/>
      <c r="EC31" s="224"/>
      <c r="ED31" s="224"/>
      <c r="EE31" s="224"/>
      <c r="EF31" s="224"/>
      <c r="EG31" s="224"/>
      <c r="EH31" s="224"/>
      <c r="EI31" s="224"/>
      <c r="EJ31" s="224"/>
      <c r="EK31" s="224"/>
      <c r="EL31" s="224"/>
      <c r="EM31" s="224"/>
      <c r="EN31" s="224"/>
      <c r="EO31" s="224"/>
      <c r="EP31" s="224"/>
      <c r="EQ31" s="224"/>
      <c r="ER31" s="224"/>
      <c r="ES31" s="224"/>
      <c r="ET31" s="224"/>
      <c r="EU31" s="224"/>
      <c r="EV31" s="224"/>
      <c r="EW31" s="224"/>
      <c r="EX31" s="224"/>
      <c r="EY31" s="224"/>
      <c r="EZ31" s="224"/>
      <c r="FA31" s="224"/>
      <c r="FB31" s="224"/>
      <c r="FC31" s="224"/>
      <c r="FD31" s="224"/>
      <c r="FE31" s="224"/>
      <c r="FF31" s="224"/>
      <c r="FG31" s="224"/>
      <c r="FH31" s="224"/>
      <c r="FI31" s="224"/>
      <c r="FJ31" s="224"/>
      <c r="FK31" s="224"/>
      <c r="FL31" s="224"/>
      <c r="FM31" s="224"/>
      <c r="FN31" s="224"/>
      <c r="FO31" s="224"/>
      <c r="FP31" s="224"/>
      <c r="FQ31" s="224"/>
      <c r="FR31" s="224"/>
      <c r="FS31" s="224"/>
      <c r="FT31" s="224"/>
      <c r="FU31" s="224"/>
      <c r="FV31" s="224"/>
      <c r="FW31" s="224"/>
      <c r="FX31" s="224"/>
      <c r="FY31" s="224"/>
      <c r="FZ31" s="224"/>
      <c r="GA31" s="224"/>
      <c r="GB31" s="224"/>
      <c r="GC31" s="224"/>
      <c r="GD31" s="224"/>
      <c r="GE31" s="224"/>
      <c r="GF31" s="224"/>
      <c r="GG31" s="224"/>
      <c r="GH31" s="224"/>
      <c r="GI31" s="224"/>
      <c r="GJ31" s="224"/>
      <c r="GK31" s="224"/>
      <c r="GL31" s="224"/>
      <c r="GM31" s="224"/>
      <c r="GN31" s="224"/>
      <c r="GO31" s="224"/>
      <c r="GP31" s="224"/>
      <c r="GQ31" s="224"/>
      <c r="GR31" s="224"/>
      <c r="GS31" s="224"/>
      <c r="GT31" s="224"/>
      <c r="GU31" s="224"/>
      <c r="GV31" s="224"/>
      <c r="GW31" s="224"/>
      <c r="GX31" s="224"/>
      <c r="GY31" s="224"/>
      <c r="GZ31" s="224"/>
      <c r="HA31" s="224"/>
      <c r="HB31" s="224"/>
      <c r="HC31" s="224"/>
      <c r="HD31" s="224"/>
      <c r="HE31" s="224"/>
      <c r="HF31" s="224"/>
    </row>
    <row r="32" spans="1:214" s="220" customFormat="1" ht="15" customHeight="1" x14ac:dyDescent="0.2">
      <c r="A32" s="222" t="s">
        <v>69</v>
      </c>
      <c r="B32" s="223" t="s">
        <v>97</v>
      </c>
      <c r="C32" s="61">
        <v>2094</v>
      </c>
      <c r="D32" s="61">
        <v>2102</v>
      </c>
      <c r="E32" s="63">
        <f t="shared" si="0"/>
        <v>0.38204393505252199</v>
      </c>
      <c r="F32" s="61">
        <v>287</v>
      </c>
      <c r="G32" s="61">
        <v>325</v>
      </c>
      <c r="H32" s="64">
        <f t="shared" si="1"/>
        <v>13.705826170009553</v>
      </c>
      <c r="I32" s="64">
        <f t="shared" si="1"/>
        <v>15.461465271170313</v>
      </c>
      <c r="J32" s="61">
        <v>24</v>
      </c>
      <c r="K32" s="61">
        <v>55</v>
      </c>
      <c r="L32" s="64">
        <f t="shared" si="2"/>
        <v>8.3623693379790947</v>
      </c>
      <c r="M32" s="64">
        <f t="shared" si="2"/>
        <v>16.923076923076923</v>
      </c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224"/>
      <c r="DB32" s="224"/>
      <c r="DC32" s="224"/>
      <c r="DD32" s="224"/>
      <c r="DE32" s="224"/>
      <c r="DF32" s="224"/>
      <c r="DG32" s="224"/>
      <c r="DH32" s="224"/>
      <c r="DI32" s="224"/>
      <c r="DJ32" s="224"/>
      <c r="DK32" s="224"/>
      <c r="DL32" s="224"/>
      <c r="DM32" s="224"/>
      <c r="DN32" s="224"/>
      <c r="DO32" s="224"/>
      <c r="DP32" s="224"/>
      <c r="DQ32" s="224"/>
      <c r="DR32" s="224"/>
      <c r="DS32" s="224"/>
      <c r="DT32" s="224"/>
      <c r="DU32" s="224"/>
      <c r="DV32" s="224"/>
      <c r="DW32" s="224"/>
      <c r="DX32" s="224"/>
      <c r="DY32" s="224"/>
      <c r="DZ32" s="224"/>
      <c r="EA32" s="224"/>
      <c r="EB32" s="224"/>
      <c r="EC32" s="224"/>
      <c r="ED32" s="224"/>
      <c r="EE32" s="224"/>
      <c r="EF32" s="224"/>
      <c r="EG32" s="224"/>
      <c r="EH32" s="224"/>
      <c r="EI32" s="224"/>
      <c r="EJ32" s="224"/>
      <c r="EK32" s="224"/>
      <c r="EL32" s="224"/>
      <c r="EM32" s="224"/>
      <c r="EN32" s="224"/>
      <c r="EO32" s="224"/>
      <c r="EP32" s="224"/>
      <c r="EQ32" s="224"/>
      <c r="ER32" s="224"/>
      <c r="ES32" s="224"/>
      <c r="ET32" s="224"/>
      <c r="EU32" s="224"/>
      <c r="EV32" s="224"/>
      <c r="EW32" s="224"/>
      <c r="EX32" s="224"/>
      <c r="EY32" s="224"/>
      <c r="EZ32" s="224"/>
      <c r="FA32" s="224"/>
      <c r="FB32" s="224"/>
      <c r="FC32" s="224"/>
      <c r="FD32" s="224"/>
      <c r="FE32" s="224"/>
      <c r="FF32" s="224"/>
      <c r="FG32" s="224"/>
      <c r="FH32" s="224"/>
      <c r="FI32" s="224"/>
      <c r="FJ32" s="224"/>
      <c r="FK32" s="224"/>
      <c r="FL32" s="224"/>
      <c r="FM32" s="224"/>
      <c r="FN32" s="224"/>
      <c r="FO32" s="224"/>
      <c r="FP32" s="224"/>
      <c r="FQ32" s="224"/>
      <c r="FR32" s="224"/>
      <c r="FS32" s="224"/>
      <c r="FT32" s="224"/>
      <c r="FU32" s="224"/>
      <c r="FV32" s="224"/>
      <c r="FW32" s="224"/>
      <c r="FX32" s="224"/>
      <c r="FY32" s="224"/>
      <c r="FZ32" s="224"/>
      <c r="GA32" s="224"/>
      <c r="GB32" s="224"/>
      <c r="GC32" s="224"/>
      <c r="GD32" s="224"/>
      <c r="GE32" s="224"/>
      <c r="GF32" s="224"/>
      <c r="GG32" s="224"/>
      <c r="GH32" s="224"/>
      <c r="GI32" s="224"/>
      <c r="GJ32" s="224"/>
      <c r="GK32" s="224"/>
      <c r="GL32" s="224"/>
      <c r="GM32" s="224"/>
      <c r="GN32" s="224"/>
      <c r="GO32" s="224"/>
      <c r="GP32" s="224"/>
      <c r="GQ32" s="224"/>
      <c r="GR32" s="224"/>
      <c r="GS32" s="224"/>
      <c r="GT32" s="224"/>
      <c r="GU32" s="224"/>
      <c r="GV32" s="224"/>
      <c r="GW32" s="224"/>
      <c r="GX32" s="224"/>
      <c r="GY32" s="224"/>
      <c r="GZ32" s="224"/>
      <c r="HA32" s="224"/>
      <c r="HB32" s="224"/>
      <c r="HC32" s="224"/>
      <c r="HD32" s="224"/>
      <c r="HE32" s="224"/>
      <c r="HF32" s="224"/>
    </row>
    <row r="33" spans="1:214" s="220" customFormat="1" ht="15" customHeight="1" x14ac:dyDescent="0.2">
      <c r="A33" s="222" t="s">
        <v>70</v>
      </c>
      <c r="B33" s="223" t="s">
        <v>98</v>
      </c>
      <c r="C33" s="61">
        <v>1897</v>
      </c>
      <c r="D33" s="61">
        <v>2194</v>
      </c>
      <c r="E33" s="63">
        <f t="shared" si="0"/>
        <v>15.65629942013706</v>
      </c>
      <c r="F33" s="61">
        <v>279</v>
      </c>
      <c r="G33" s="61">
        <v>361</v>
      </c>
      <c r="H33" s="64">
        <f t="shared" si="1"/>
        <v>14.7074327886136</v>
      </c>
      <c r="I33" s="64">
        <f t="shared" si="1"/>
        <v>16.453965360072925</v>
      </c>
      <c r="J33" s="61">
        <v>39</v>
      </c>
      <c r="K33" s="61">
        <v>67</v>
      </c>
      <c r="L33" s="64">
        <f t="shared" si="2"/>
        <v>13.978494623655912</v>
      </c>
      <c r="M33" s="64">
        <f t="shared" si="2"/>
        <v>18.559556786703602</v>
      </c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4"/>
      <c r="DB33" s="224"/>
      <c r="DC33" s="224"/>
      <c r="DD33" s="224"/>
      <c r="DE33" s="224"/>
      <c r="DF33" s="224"/>
      <c r="DG33" s="224"/>
      <c r="DH33" s="224"/>
      <c r="DI33" s="224"/>
      <c r="DJ33" s="224"/>
      <c r="DK33" s="224"/>
      <c r="DL33" s="224"/>
      <c r="DM33" s="224"/>
      <c r="DN33" s="224"/>
      <c r="DO33" s="224"/>
      <c r="DP33" s="224"/>
      <c r="DQ33" s="224"/>
      <c r="DR33" s="224"/>
      <c r="DS33" s="224"/>
      <c r="DT33" s="224"/>
      <c r="DU33" s="224"/>
      <c r="DV33" s="224"/>
      <c r="DW33" s="224"/>
      <c r="DX33" s="224"/>
      <c r="DY33" s="224"/>
      <c r="DZ33" s="224"/>
      <c r="EA33" s="224"/>
      <c r="EB33" s="224"/>
      <c r="EC33" s="224"/>
      <c r="ED33" s="224"/>
      <c r="EE33" s="224"/>
      <c r="EF33" s="224"/>
      <c r="EG33" s="224"/>
      <c r="EH33" s="224"/>
      <c r="EI33" s="224"/>
      <c r="EJ33" s="224"/>
      <c r="EK33" s="224"/>
      <c r="EL33" s="224"/>
      <c r="EM33" s="224"/>
      <c r="EN33" s="224"/>
      <c r="EO33" s="224"/>
      <c r="EP33" s="224"/>
      <c r="EQ33" s="224"/>
      <c r="ER33" s="224"/>
      <c r="ES33" s="224"/>
      <c r="ET33" s="224"/>
      <c r="EU33" s="224"/>
      <c r="EV33" s="224"/>
      <c r="EW33" s="224"/>
      <c r="EX33" s="224"/>
      <c r="EY33" s="224"/>
      <c r="EZ33" s="224"/>
      <c r="FA33" s="224"/>
      <c r="FB33" s="224"/>
      <c r="FC33" s="224"/>
      <c r="FD33" s="224"/>
      <c r="FE33" s="224"/>
      <c r="FF33" s="224"/>
      <c r="FG33" s="224"/>
      <c r="FH33" s="224"/>
      <c r="FI33" s="224"/>
      <c r="FJ33" s="224"/>
      <c r="FK33" s="224"/>
      <c r="FL33" s="224"/>
      <c r="FM33" s="224"/>
      <c r="FN33" s="224"/>
      <c r="FO33" s="224"/>
      <c r="FP33" s="224"/>
      <c r="FQ33" s="224"/>
      <c r="FR33" s="224"/>
      <c r="FS33" s="224"/>
      <c r="FT33" s="224"/>
      <c r="FU33" s="224"/>
      <c r="FV33" s="224"/>
      <c r="FW33" s="224"/>
      <c r="FX33" s="224"/>
      <c r="FY33" s="224"/>
      <c r="FZ33" s="224"/>
      <c r="GA33" s="224"/>
      <c r="GB33" s="224"/>
      <c r="GC33" s="224"/>
      <c r="GD33" s="224"/>
      <c r="GE33" s="224"/>
      <c r="GF33" s="224"/>
      <c r="GG33" s="224"/>
      <c r="GH33" s="224"/>
      <c r="GI33" s="224"/>
      <c r="GJ33" s="224"/>
      <c r="GK33" s="224"/>
      <c r="GL33" s="224"/>
      <c r="GM33" s="224"/>
      <c r="GN33" s="224"/>
      <c r="GO33" s="224"/>
      <c r="GP33" s="224"/>
      <c r="GQ33" s="224"/>
      <c r="GR33" s="224"/>
      <c r="GS33" s="224"/>
      <c r="GT33" s="224"/>
      <c r="GU33" s="224"/>
      <c r="GV33" s="224"/>
      <c r="GW33" s="224"/>
      <c r="GX33" s="224"/>
      <c r="GY33" s="224"/>
      <c r="GZ33" s="224"/>
      <c r="HA33" s="224"/>
      <c r="HB33" s="224"/>
      <c r="HC33" s="224"/>
      <c r="HD33" s="224"/>
      <c r="HE33" s="224"/>
      <c r="HF33" s="224"/>
    </row>
    <row r="34" spans="1:214" s="220" customFormat="1" ht="15" customHeight="1" x14ac:dyDescent="0.2">
      <c r="A34" s="222" t="s">
        <v>71</v>
      </c>
      <c r="B34" s="223" t="s">
        <v>99</v>
      </c>
      <c r="C34" s="61">
        <v>32191</v>
      </c>
      <c r="D34" s="61">
        <v>35169</v>
      </c>
      <c r="E34" s="63">
        <f t="shared" si="0"/>
        <v>9.2510328973936851</v>
      </c>
      <c r="F34" s="61">
        <v>11231</v>
      </c>
      <c r="G34" s="61">
        <v>13276</v>
      </c>
      <c r="H34" s="64">
        <f t="shared" si="1"/>
        <v>34.888633468982007</v>
      </c>
      <c r="I34" s="64">
        <f t="shared" si="1"/>
        <v>37.749154084563109</v>
      </c>
      <c r="J34" s="36">
        <v>3522</v>
      </c>
      <c r="K34" s="61">
        <v>4482</v>
      </c>
      <c r="L34" s="64">
        <f t="shared" si="2"/>
        <v>31.359629596652123</v>
      </c>
      <c r="M34" s="64">
        <f t="shared" si="2"/>
        <v>33.760168725519733</v>
      </c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</row>
    <row r="35" spans="1:214" s="220" customFormat="1" ht="15" customHeight="1" x14ac:dyDescent="0.2">
      <c r="A35" s="222" t="s">
        <v>72</v>
      </c>
      <c r="B35" s="225" t="s">
        <v>100</v>
      </c>
      <c r="C35" s="34"/>
      <c r="D35" s="34"/>
      <c r="E35" s="34"/>
      <c r="F35" s="34"/>
      <c r="G35" s="34"/>
      <c r="H35" s="38"/>
      <c r="I35" s="38"/>
      <c r="J35" s="34"/>
      <c r="K35" s="34"/>
      <c r="L35" s="38"/>
      <c r="M35" s="38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  <c r="EJ35" s="224"/>
      <c r="EK35" s="224"/>
      <c r="EL35" s="224"/>
      <c r="EM35" s="224"/>
      <c r="EN35" s="224"/>
      <c r="EO35" s="224"/>
      <c r="EP35" s="224"/>
      <c r="EQ35" s="224"/>
      <c r="ER35" s="224"/>
      <c r="ES35" s="224"/>
      <c r="ET35" s="224"/>
      <c r="EU35" s="224"/>
      <c r="EV35" s="224"/>
      <c r="EW35" s="224"/>
      <c r="EX35" s="224"/>
      <c r="EY35" s="224"/>
      <c r="EZ35" s="224"/>
      <c r="FA35" s="224"/>
      <c r="FB35" s="224"/>
      <c r="FC35" s="224"/>
      <c r="FD35" s="224"/>
      <c r="FE35" s="224"/>
      <c r="FF35" s="224"/>
      <c r="FG35" s="224"/>
      <c r="FH35" s="224"/>
      <c r="FI35" s="224"/>
      <c r="FJ35" s="224"/>
      <c r="FK35" s="224"/>
      <c r="FL35" s="224"/>
      <c r="FM35" s="224"/>
      <c r="FN35" s="224"/>
      <c r="FO35" s="224"/>
      <c r="FP35" s="224"/>
      <c r="FQ35" s="224"/>
      <c r="FR35" s="224"/>
      <c r="FS35" s="224"/>
      <c r="FT35" s="224"/>
      <c r="FU35" s="224"/>
      <c r="FV35" s="224"/>
      <c r="FW35" s="224"/>
      <c r="FX35" s="224"/>
      <c r="FY35" s="224"/>
      <c r="FZ35" s="224"/>
      <c r="GA35" s="224"/>
      <c r="GB35" s="224"/>
      <c r="GC35" s="224"/>
      <c r="GD35" s="224"/>
      <c r="GE35" s="224"/>
      <c r="GF35" s="224"/>
      <c r="GG35" s="224"/>
      <c r="GH35" s="224"/>
      <c r="GI35" s="224"/>
      <c r="GJ35" s="224"/>
      <c r="GK35" s="224"/>
      <c r="GL35" s="224"/>
      <c r="GM35" s="224"/>
      <c r="GN35" s="224"/>
      <c r="GO35" s="224"/>
      <c r="GP35" s="224"/>
      <c r="GQ35" s="224"/>
      <c r="GR35" s="224"/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</row>
    <row r="36" spans="1:214" s="228" customFormat="1" ht="15" customHeight="1" x14ac:dyDescent="0.2">
      <c r="A36" s="231"/>
      <c r="B36" s="232" t="s">
        <v>37</v>
      </c>
      <c r="C36" s="59">
        <f>SUM(C9:C35)</f>
        <v>132661</v>
      </c>
      <c r="D36" s="59">
        <f>SUM(D9:D35)</f>
        <v>139984</v>
      </c>
      <c r="E36" s="53">
        <f>D36/C36*100-100</f>
        <v>5.5200850287575207</v>
      </c>
      <c r="F36" s="59">
        <f>SUM(F9:F35)</f>
        <v>32747</v>
      </c>
      <c r="G36" s="59">
        <f>SUM(G9:G35)</f>
        <v>36062</v>
      </c>
      <c r="H36" s="54">
        <f>F36/C36*100</f>
        <v>24.684722714286792</v>
      </c>
      <c r="I36" s="54">
        <f>G36/D36*100</f>
        <v>25.76151560178306</v>
      </c>
      <c r="J36" s="59">
        <f>SUM(J9:J35)</f>
        <v>7708</v>
      </c>
      <c r="K36" s="59">
        <f>SUM(K9:K35)</f>
        <v>8746</v>
      </c>
      <c r="L36" s="54">
        <f>J36/F36*100</f>
        <v>23.538034018383364</v>
      </c>
      <c r="M36" s="54">
        <f>K36/G36*100</f>
        <v>24.252675946980201</v>
      </c>
    </row>
    <row r="38" spans="1:214" ht="20.25" customHeight="1" x14ac:dyDescent="0.2">
      <c r="A38" s="350" t="s">
        <v>27</v>
      </c>
      <c r="B38" s="351" t="s">
        <v>447</v>
      </c>
      <c r="C38" s="365" t="s">
        <v>117</v>
      </c>
      <c r="D38" s="366"/>
      <c r="E38" s="366"/>
      <c r="F38" s="366"/>
      <c r="G38" s="366"/>
      <c r="H38" s="366"/>
      <c r="I38" s="366"/>
      <c r="J38" s="366"/>
      <c r="K38" s="366"/>
      <c r="L38" s="366"/>
      <c r="M38" s="367"/>
    </row>
    <row r="39" spans="1:214" ht="34.5" customHeight="1" x14ac:dyDescent="0.2">
      <c r="A39" s="350"/>
      <c r="B39" s="352"/>
      <c r="C39" s="357" t="s">
        <v>101</v>
      </c>
      <c r="D39" s="358"/>
      <c r="E39" s="359"/>
      <c r="F39" s="348" t="s">
        <v>109</v>
      </c>
      <c r="G39" s="348"/>
      <c r="H39" s="348"/>
      <c r="I39" s="348"/>
      <c r="J39" s="348" t="s">
        <v>111</v>
      </c>
      <c r="K39" s="348"/>
      <c r="L39" s="348"/>
      <c r="M39" s="348"/>
    </row>
    <row r="40" spans="1:214" x14ac:dyDescent="0.2">
      <c r="A40" s="350"/>
      <c r="B40" s="352"/>
      <c r="C40" s="348">
        <v>2019</v>
      </c>
      <c r="D40" s="348">
        <v>2020</v>
      </c>
      <c r="E40" s="347" t="s">
        <v>114</v>
      </c>
      <c r="F40" s="349" t="s">
        <v>41</v>
      </c>
      <c r="G40" s="349"/>
      <c r="H40" s="347" t="s">
        <v>110</v>
      </c>
      <c r="I40" s="347"/>
      <c r="J40" s="349" t="s">
        <v>41</v>
      </c>
      <c r="K40" s="349"/>
      <c r="L40" s="347" t="s">
        <v>110</v>
      </c>
      <c r="M40" s="347"/>
    </row>
    <row r="41" spans="1:214" ht="21.75" customHeight="1" x14ac:dyDescent="0.2">
      <c r="A41" s="350"/>
      <c r="B41" s="353"/>
      <c r="C41" s="348"/>
      <c r="D41" s="348"/>
      <c r="E41" s="347"/>
      <c r="F41" s="213">
        <v>2019</v>
      </c>
      <c r="G41" s="213">
        <v>2020</v>
      </c>
      <c r="H41" s="213">
        <v>2019</v>
      </c>
      <c r="I41" s="213">
        <v>2020</v>
      </c>
      <c r="J41" s="213">
        <v>2019</v>
      </c>
      <c r="K41" s="213">
        <v>2020</v>
      </c>
      <c r="L41" s="213">
        <v>2019</v>
      </c>
      <c r="M41" s="213">
        <v>2020</v>
      </c>
    </row>
    <row r="42" spans="1:214" x14ac:dyDescent="0.2">
      <c r="A42" s="229"/>
      <c r="B42" s="229"/>
      <c r="C42" s="215">
        <v>1</v>
      </c>
      <c r="D42" s="215">
        <v>2</v>
      </c>
      <c r="E42" s="215">
        <v>3</v>
      </c>
      <c r="F42" s="215">
        <v>4</v>
      </c>
      <c r="G42" s="215">
        <v>5</v>
      </c>
      <c r="H42" s="215">
        <v>6</v>
      </c>
      <c r="I42" s="215">
        <v>7</v>
      </c>
      <c r="J42" s="215">
        <v>8</v>
      </c>
      <c r="K42" s="215">
        <v>9</v>
      </c>
      <c r="L42" s="215">
        <v>10</v>
      </c>
      <c r="M42" s="215">
        <v>11</v>
      </c>
    </row>
    <row r="43" spans="1:214" ht="15.75" customHeight="1" x14ac:dyDescent="0.2">
      <c r="A43" s="229">
        <v>1</v>
      </c>
      <c r="B43" s="230" t="s">
        <v>424</v>
      </c>
      <c r="C43" s="72">
        <v>3018</v>
      </c>
      <c r="D43" s="34">
        <v>2640</v>
      </c>
      <c r="E43" s="52">
        <f>D43/C43*100-100</f>
        <v>-12.524850894632209</v>
      </c>
      <c r="F43" s="72">
        <v>508</v>
      </c>
      <c r="G43" s="34">
        <v>693</v>
      </c>
      <c r="H43" s="38">
        <f t="shared" ref="H43:I49" si="3">F43/C43*100</f>
        <v>16.832339297548046</v>
      </c>
      <c r="I43" s="38">
        <f t="shared" si="3"/>
        <v>26.25</v>
      </c>
      <c r="J43" s="72">
        <v>5</v>
      </c>
      <c r="K43" s="34">
        <v>15</v>
      </c>
      <c r="L43" s="38">
        <f t="shared" ref="L43:M49" si="4">J43/F43*100</f>
        <v>0.98425196850393704</v>
      </c>
      <c r="M43" s="38">
        <f t="shared" si="4"/>
        <v>2.1645021645021645</v>
      </c>
    </row>
    <row r="44" spans="1:214" ht="15.75" customHeight="1" x14ac:dyDescent="0.2">
      <c r="A44" s="229">
        <v>2</v>
      </c>
      <c r="B44" s="230" t="s">
        <v>448</v>
      </c>
      <c r="C44" s="72">
        <v>3538</v>
      </c>
      <c r="D44" s="34">
        <v>3075</v>
      </c>
      <c r="E44" s="52">
        <f t="shared" ref="E44:E49" si="5">D44/C44*100-100</f>
        <v>-13.086489542114194</v>
      </c>
      <c r="F44" s="72">
        <v>563</v>
      </c>
      <c r="G44" s="34">
        <v>644</v>
      </c>
      <c r="H44" s="38">
        <f t="shared" si="3"/>
        <v>15.912945166760881</v>
      </c>
      <c r="I44" s="38">
        <f t="shared" si="3"/>
        <v>20.943089430894311</v>
      </c>
      <c r="J44" s="72">
        <v>6</v>
      </c>
      <c r="K44" s="34">
        <v>28</v>
      </c>
      <c r="L44" s="38">
        <f t="shared" si="4"/>
        <v>1.0657193605683837</v>
      </c>
      <c r="M44" s="38">
        <f t="shared" si="4"/>
        <v>4.3478260869565215</v>
      </c>
    </row>
    <row r="45" spans="1:214" ht="15.75" customHeight="1" x14ac:dyDescent="0.2">
      <c r="A45" s="229">
        <v>3</v>
      </c>
      <c r="B45" s="230" t="s">
        <v>425</v>
      </c>
      <c r="C45" s="72">
        <v>12105</v>
      </c>
      <c r="D45" s="34">
        <v>12006</v>
      </c>
      <c r="E45" s="52">
        <f t="shared" si="5"/>
        <v>-0.81784386617100324</v>
      </c>
      <c r="F45" s="72">
        <v>1409</v>
      </c>
      <c r="G45" s="34">
        <v>2884</v>
      </c>
      <c r="H45" s="38">
        <f t="shared" si="3"/>
        <v>11.639818256918629</v>
      </c>
      <c r="I45" s="38">
        <f t="shared" si="3"/>
        <v>24.021322671997332</v>
      </c>
      <c r="J45" s="72">
        <v>116</v>
      </c>
      <c r="K45" s="34">
        <v>117</v>
      </c>
      <c r="L45" s="38">
        <f t="shared" si="4"/>
        <v>8.2327892122072388</v>
      </c>
      <c r="M45" s="38">
        <f t="shared" si="4"/>
        <v>4.0568654646324553</v>
      </c>
    </row>
    <row r="46" spans="1:214" ht="15.75" customHeight="1" x14ac:dyDescent="0.2">
      <c r="A46" s="229">
        <v>4</v>
      </c>
      <c r="B46" s="230" t="s">
        <v>449</v>
      </c>
      <c r="C46" s="72">
        <v>2741</v>
      </c>
      <c r="D46" s="34">
        <v>2464</v>
      </c>
      <c r="E46" s="52">
        <f t="shared" si="5"/>
        <v>-10.105800802626774</v>
      </c>
      <c r="F46" s="72">
        <v>405</v>
      </c>
      <c r="G46" s="34">
        <v>400</v>
      </c>
      <c r="H46" s="38">
        <f t="shared" si="3"/>
        <v>14.775629332360452</v>
      </c>
      <c r="I46" s="38">
        <f t="shared" si="3"/>
        <v>16.233766233766232</v>
      </c>
      <c r="J46" s="72">
        <v>7</v>
      </c>
      <c r="K46" s="34">
        <v>4</v>
      </c>
      <c r="L46" s="38">
        <f t="shared" si="4"/>
        <v>1.728395061728395</v>
      </c>
      <c r="M46" s="38">
        <f t="shared" si="4"/>
        <v>1</v>
      </c>
    </row>
    <row r="47" spans="1:214" ht="15.75" customHeight="1" x14ac:dyDescent="0.2">
      <c r="A47" s="229">
        <v>5</v>
      </c>
      <c r="B47" s="230" t="s">
        <v>426</v>
      </c>
      <c r="C47" s="72">
        <v>4533</v>
      </c>
      <c r="D47" s="34">
        <v>4118</v>
      </c>
      <c r="E47" s="52">
        <f t="shared" si="5"/>
        <v>-9.1550849327156385</v>
      </c>
      <c r="F47" s="72">
        <v>533</v>
      </c>
      <c r="G47" s="34">
        <v>660</v>
      </c>
      <c r="H47" s="38">
        <f t="shared" si="3"/>
        <v>11.758217515993822</v>
      </c>
      <c r="I47" s="38">
        <f t="shared" si="3"/>
        <v>16.027197668771247</v>
      </c>
      <c r="J47" s="72">
        <v>16</v>
      </c>
      <c r="K47" s="34">
        <v>23</v>
      </c>
      <c r="L47" s="38">
        <f t="shared" si="4"/>
        <v>3.0018761726078798</v>
      </c>
      <c r="M47" s="38">
        <f t="shared" si="4"/>
        <v>3.4848484848484853</v>
      </c>
    </row>
    <row r="48" spans="1:214" ht="15.75" customHeight="1" x14ac:dyDescent="0.2">
      <c r="A48" s="229">
        <v>6</v>
      </c>
      <c r="B48" s="230" t="s">
        <v>450</v>
      </c>
      <c r="C48" s="72">
        <v>5074</v>
      </c>
      <c r="D48" s="34">
        <v>4723</v>
      </c>
      <c r="E48" s="52">
        <f t="shared" si="5"/>
        <v>-6.9176192353173036</v>
      </c>
      <c r="F48" s="72">
        <v>745</v>
      </c>
      <c r="G48" s="34">
        <v>1068</v>
      </c>
      <c r="H48" s="38">
        <f t="shared" si="3"/>
        <v>14.682696097753251</v>
      </c>
      <c r="I48" s="38">
        <f t="shared" si="3"/>
        <v>22.612746135930553</v>
      </c>
      <c r="J48" s="72">
        <v>26</v>
      </c>
      <c r="K48" s="34">
        <v>64</v>
      </c>
      <c r="L48" s="38">
        <f t="shared" si="4"/>
        <v>3.4899328859060401</v>
      </c>
      <c r="M48" s="38">
        <f t="shared" si="4"/>
        <v>5.9925093632958806</v>
      </c>
    </row>
    <row r="49" spans="1:24" s="212" customFormat="1" ht="15.75" customHeight="1" x14ac:dyDescent="0.2">
      <c r="A49" s="231"/>
      <c r="B49" s="232" t="s">
        <v>37</v>
      </c>
      <c r="C49" s="59">
        <f>SUM(C43:C48)</f>
        <v>31009</v>
      </c>
      <c r="D49" s="59">
        <f>SUM(D43:D48)</f>
        <v>29026</v>
      </c>
      <c r="E49" s="53">
        <f t="shared" si="5"/>
        <v>-6.394917604566416</v>
      </c>
      <c r="F49" s="59">
        <f>SUM(F43:F48)</f>
        <v>4163</v>
      </c>
      <c r="G49" s="59">
        <f>SUM(G43:G48)</f>
        <v>6349</v>
      </c>
      <c r="H49" s="54">
        <f t="shared" si="3"/>
        <v>13.425134638330807</v>
      </c>
      <c r="I49" s="54">
        <f t="shared" si="3"/>
        <v>21.873492730655276</v>
      </c>
      <c r="J49" s="59">
        <f>SUM(J43:J48)</f>
        <v>176</v>
      </c>
      <c r="K49" s="59">
        <f>SUM(K43:K48)</f>
        <v>251</v>
      </c>
      <c r="L49" s="54">
        <f t="shared" si="4"/>
        <v>4.2277203939466732</v>
      </c>
      <c r="M49" s="54">
        <f t="shared" si="4"/>
        <v>3.9533784848007563</v>
      </c>
      <c r="N49" s="236"/>
      <c r="O49" s="236"/>
      <c r="P49" s="236"/>
      <c r="Q49" s="236"/>
      <c r="R49" s="236"/>
      <c r="S49" s="236"/>
      <c r="T49" s="236"/>
      <c r="U49" s="237"/>
      <c r="V49" s="237"/>
      <c r="W49" s="237"/>
      <c r="X49" s="236"/>
    </row>
    <row r="50" spans="1:24" ht="13.5" customHeight="1" x14ac:dyDescent="0.2"/>
    <row r="51" spans="1:24" ht="13.5" customHeight="1" x14ac:dyDescent="0.2"/>
    <row r="52" spans="1:24" ht="13.5" customHeight="1" x14ac:dyDescent="0.2"/>
    <row r="53" spans="1:24" ht="13.5" customHeight="1" x14ac:dyDescent="0.2"/>
    <row r="54" spans="1:24" ht="13.5" customHeight="1" x14ac:dyDescent="0.2"/>
    <row r="55" spans="1:24" ht="13.5" customHeight="1" x14ac:dyDescent="0.2"/>
    <row r="56" spans="1:24" ht="13.5" customHeight="1" x14ac:dyDescent="0.2"/>
    <row r="57" spans="1:24" ht="13.5" customHeight="1" x14ac:dyDescent="0.2"/>
    <row r="58" spans="1:24" ht="13.5" customHeight="1" x14ac:dyDescent="0.2"/>
    <row r="59" spans="1:24" ht="13.5" customHeight="1" x14ac:dyDescent="0.2"/>
    <row r="60" spans="1:24" ht="13.5" customHeight="1" x14ac:dyDescent="0.2"/>
    <row r="61" spans="1:24" ht="13.5" customHeight="1" x14ac:dyDescent="0.2"/>
    <row r="62" spans="1:24" ht="13.5" customHeight="1" x14ac:dyDescent="0.2"/>
    <row r="63" spans="1:24" ht="13.5" customHeight="1" x14ac:dyDescent="0.2"/>
    <row r="64" spans="1:24" ht="13.5" customHeight="1" x14ac:dyDescent="0.2"/>
  </sheetData>
  <mergeCells count="27">
    <mergeCell ref="A2:M2"/>
    <mergeCell ref="A4:A7"/>
    <mergeCell ref="B4:B7"/>
    <mergeCell ref="C4:M4"/>
    <mergeCell ref="C5:E5"/>
    <mergeCell ref="F5:I5"/>
    <mergeCell ref="J5:M5"/>
    <mergeCell ref="C6:C7"/>
    <mergeCell ref="D6:D7"/>
    <mergeCell ref="E6:E7"/>
    <mergeCell ref="F6:G6"/>
    <mergeCell ref="H6:I6"/>
    <mergeCell ref="J6:K6"/>
    <mergeCell ref="L6:M6"/>
    <mergeCell ref="A38:A41"/>
    <mergeCell ref="B38:B41"/>
    <mergeCell ref="C38:M38"/>
    <mergeCell ref="C39:E39"/>
    <mergeCell ref="F39:I39"/>
    <mergeCell ref="J39:M39"/>
    <mergeCell ref="L40:M40"/>
    <mergeCell ref="C40:C41"/>
    <mergeCell ref="D40:D41"/>
    <mergeCell ref="E40:E41"/>
    <mergeCell ref="F40:G40"/>
    <mergeCell ref="H40:I40"/>
    <mergeCell ref="J40:K40"/>
  </mergeCells>
  <conditionalFormatting sqref="J10:M10 K11:M34 C9:D34 F10:I34 H46 L46 C36:D36 E9:M9 F36:M36 C49:L49 C35:M35 H43:I45 K43:M45 G47:I48 G43:G46 D43:E48 K47:L48">
    <cfRule type="cellIs" dxfId="30" priority="28" stopIfTrue="1" operator="equal">
      <formula>0</formula>
    </cfRule>
  </conditionalFormatting>
  <conditionalFormatting sqref="B9:B35">
    <cfRule type="cellIs" dxfId="29" priority="31" stopIfTrue="1" operator="equal">
      <formula>0</formula>
    </cfRule>
  </conditionalFormatting>
  <conditionalFormatting sqref="B36">
    <cfRule type="cellIs" dxfId="28" priority="29" stopIfTrue="1" operator="equal">
      <formula>0</formula>
    </cfRule>
  </conditionalFormatting>
  <conditionalFormatting sqref="C49:D49 F49:G49">
    <cfRule type="cellIs" dxfId="27" priority="30" stopIfTrue="1" operator="equal">
      <formula>0</formula>
    </cfRule>
  </conditionalFormatting>
  <conditionalFormatting sqref="K46">
    <cfRule type="cellIs" dxfId="26" priority="27" stopIfTrue="1" operator="equal">
      <formula>0</formula>
    </cfRule>
  </conditionalFormatting>
  <conditionalFormatting sqref="K49:L49">
    <cfRule type="cellIs" dxfId="25" priority="26" stopIfTrue="1" operator="equal">
      <formula>0</formula>
    </cfRule>
  </conditionalFormatting>
  <conditionalFormatting sqref="H49:I49">
    <cfRule type="cellIs" dxfId="24" priority="25" stopIfTrue="1" operator="equal">
      <formula>0</formula>
    </cfRule>
  </conditionalFormatting>
  <conditionalFormatting sqref="J49">
    <cfRule type="cellIs" dxfId="23" priority="22" stopIfTrue="1" operator="equal">
      <formula>0</formula>
    </cfRule>
  </conditionalFormatting>
  <conditionalFormatting sqref="K49">
    <cfRule type="cellIs" dxfId="22" priority="21" stopIfTrue="1" operator="equal">
      <formula>0</formula>
    </cfRule>
  </conditionalFormatting>
  <conditionalFormatting sqref="E9:E34 E36">
    <cfRule type="cellIs" dxfId="21" priority="24" stopIfTrue="1" operator="equal">
      <formula>0</formula>
    </cfRule>
  </conditionalFormatting>
  <conditionalFormatting sqref="G46:H46 C49:L49 C9:M36 G43:I45 M43:M45 G47:I48 D43:E48 K43:L48">
    <cfRule type="cellIs" dxfId="20" priority="23" stopIfTrue="1" operator="equal">
      <formula>0</formula>
    </cfRule>
  </conditionalFormatting>
  <conditionalFormatting sqref="K49">
    <cfRule type="cellIs" dxfId="19" priority="20" stopIfTrue="1" operator="equal">
      <formula>0</formula>
    </cfRule>
  </conditionalFormatting>
  <conditionalFormatting sqref="K49">
    <cfRule type="cellIs" dxfId="18" priority="19" stopIfTrue="1" operator="equal">
      <formula>0</formula>
    </cfRule>
  </conditionalFormatting>
  <conditionalFormatting sqref="K49">
    <cfRule type="cellIs" dxfId="17" priority="18" stopIfTrue="1" operator="equal">
      <formula>0</formula>
    </cfRule>
  </conditionalFormatting>
  <conditionalFormatting sqref="H46">
    <cfRule type="cellIs" dxfId="16" priority="17" stopIfTrue="1" operator="equal">
      <formula>0</formula>
    </cfRule>
  </conditionalFormatting>
  <conditionalFormatting sqref="M46">
    <cfRule type="cellIs" dxfId="15" priority="9" stopIfTrue="1" operator="equal">
      <formula>0</formula>
    </cfRule>
  </conditionalFormatting>
  <conditionalFormatting sqref="M49">
    <cfRule type="cellIs" dxfId="14" priority="3" stopIfTrue="1" operator="equal">
      <formula>0</formula>
    </cfRule>
  </conditionalFormatting>
  <conditionalFormatting sqref="M47">
    <cfRule type="cellIs" dxfId="13" priority="7" stopIfTrue="1" operator="equal">
      <formula>0</formula>
    </cfRule>
  </conditionalFormatting>
  <conditionalFormatting sqref="M47">
    <cfRule type="cellIs" dxfId="12" priority="6" stopIfTrue="1" operator="equal">
      <formula>0</formula>
    </cfRule>
  </conditionalFormatting>
  <conditionalFormatting sqref="I46">
    <cfRule type="cellIs" dxfId="11" priority="16" stopIfTrue="1" operator="equal">
      <formula>0</formula>
    </cfRule>
  </conditionalFormatting>
  <conditionalFormatting sqref="I46">
    <cfRule type="cellIs" dxfId="10" priority="15" stopIfTrue="1" operator="equal">
      <formula>0</formula>
    </cfRule>
  </conditionalFormatting>
  <conditionalFormatting sqref="I46">
    <cfRule type="cellIs" dxfId="9" priority="14" stopIfTrue="1" operator="equal">
      <formula>0</formula>
    </cfRule>
  </conditionalFormatting>
  <conditionalFormatting sqref="M48">
    <cfRule type="cellIs" dxfId="8" priority="5" stopIfTrue="1" operator="equal">
      <formula>0</formula>
    </cfRule>
  </conditionalFormatting>
  <conditionalFormatting sqref="M48">
    <cfRule type="cellIs" dxfId="7" priority="4" stopIfTrue="1" operator="equal">
      <formula>0</formula>
    </cfRule>
  </conditionalFormatting>
  <conditionalFormatting sqref="M49">
    <cfRule type="cellIs" dxfId="6" priority="13" stopIfTrue="1" operator="equal">
      <formula>0</formula>
    </cfRule>
  </conditionalFormatting>
  <conditionalFormatting sqref="M49">
    <cfRule type="cellIs" dxfId="5" priority="12" stopIfTrue="1" operator="equal">
      <formula>0</formula>
    </cfRule>
  </conditionalFormatting>
  <conditionalFormatting sqref="M49">
    <cfRule type="cellIs" dxfId="4" priority="11" stopIfTrue="1" operator="equal">
      <formula>0</formula>
    </cfRule>
  </conditionalFormatting>
  <conditionalFormatting sqref="E46">
    <cfRule type="cellIs" dxfId="3" priority="10" stopIfTrue="1" operator="equal">
      <formula>0</formula>
    </cfRule>
  </conditionalFormatting>
  <conditionalFormatting sqref="M46">
    <cfRule type="cellIs" dxfId="2" priority="8" stopIfTrue="1" operator="equal">
      <formula>0</formula>
    </cfRule>
  </conditionalFormatting>
  <conditionalFormatting sqref="E35">
    <cfRule type="cellIs" dxfId="1" priority="2" stopIfTrue="1" operator="equal">
      <formula>0</formula>
    </cfRule>
  </conditionalFormatting>
  <conditionalFormatting sqref="B49">
    <cfRule type="cellIs" dxfId="0" priority="1" stopIfTrue="1" operator="equal">
      <formula>0</formula>
    </cfRule>
  </conditionalFormatting>
  <pageMargins left="0.7" right="0.7" top="0.75" bottom="0.75" header="0.3" footer="0.3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workbookViewId="0"/>
  </sheetViews>
  <sheetFormatPr defaultRowHeight="12.75" x14ac:dyDescent="0.2"/>
  <cols>
    <col min="1" max="1" width="3" customWidth="1"/>
    <col min="2" max="2" width="31.28515625" customWidth="1"/>
    <col min="3" max="3" width="6.7109375" customWidth="1"/>
    <col min="4" max="4" width="5.7109375" customWidth="1"/>
    <col min="5" max="5" width="6.28515625" customWidth="1"/>
    <col min="6" max="6" width="6.140625" customWidth="1"/>
    <col min="7" max="7" width="7.7109375" customWidth="1"/>
    <col min="8" max="8" width="5.7109375" customWidth="1"/>
    <col min="9" max="9" width="7.42578125" customWidth="1"/>
    <col min="10" max="10" width="5.7109375" customWidth="1"/>
    <col min="11" max="11" width="7.7109375" customWidth="1"/>
    <col min="12" max="12" width="7.42578125" customWidth="1"/>
    <col min="13" max="13" width="7" customWidth="1"/>
    <col min="14" max="14" width="7.140625" customWidth="1"/>
    <col min="15" max="15" width="8.140625" customWidth="1"/>
    <col min="16" max="17" width="7.7109375" customWidth="1"/>
    <col min="18" max="19" width="7.28515625" customWidth="1"/>
    <col min="20" max="20" width="6.42578125" customWidth="1"/>
    <col min="21" max="24" width="6.140625" customWidth="1"/>
    <col min="25" max="25" width="7.140625" customWidth="1"/>
  </cols>
  <sheetData>
    <row r="1" spans="1:25" ht="14.45" customHeight="1" x14ac:dyDescent="0.2">
      <c r="A1" s="66"/>
      <c r="W1" s="344" t="s">
        <v>136</v>
      </c>
      <c r="X1" s="344"/>
    </row>
    <row r="2" spans="1:25" ht="18.95" customHeight="1" x14ac:dyDescent="0.2">
      <c r="A2" s="371" t="s">
        <v>7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</row>
    <row r="3" spans="1:25" ht="5.2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</row>
    <row r="4" spans="1:25" ht="27.75" customHeight="1" x14ac:dyDescent="0.2">
      <c r="A4" s="334" t="s">
        <v>27</v>
      </c>
      <c r="B4" s="335" t="s">
        <v>119</v>
      </c>
      <c r="C4" s="372" t="s">
        <v>127</v>
      </c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68" t="s">
        <v>133</v>
      </c>
      <c r="O4" s="369"/>
      <c r="P4" s="369"/>
      <c r="Q4" s="369"/>
      <c r="R4" s="369"/>
      <c r="S4" s="369"/>
      <c r="T4" s="370"/>
      <c r="U4" s="372" t="s">
        <v>135</v>
      </c>
      <c r="V4" s="372"/>
      <c r="W4" s="372"/>
      <c r="X4" s="372"/>
      <c r="Y4" s="6"/>
    </row>
    <row r="5" spans="1:25" ht="37.5" customHeight="1" x14ac:dyDescent="0.2">
      <c r="A5" s="334"/>
      <c r="B5" s="335"/>
      <c r="C5" s="368" t="s">
        <v>128</v>
      </c>
      <c r="D5" s="369"/>
      <c r="E5" s="369"/>
      <c r="F5" s="370"/>
      <c r="G5" s="368" t="s">
        <v>113</v>
      </c>
      <c r="H5" s="369"/>
      <c r="I5" s="369"/>
      <c r="J5" s="370"/>
      <c r="K5" s="368" t="s">
        <v>131</v>
      </c>
      <c r="L5" s="369"/>
      <c r="M5" s="370"/>
      <c r="N5" s="368" t="s">
        <v>128</v>
      </c>
      <c r="O5" s="370"/>
      <c r="P5" s="368" t="s">
        <v>134</v>
      </c>
      <c r="Q5" s="370"/>
      <c r="R5" s="368" t="s">
        <v>131</v>
      </c>
      <c r="S5" s="369"/>
      <c r="T5" s="370"/>
      <c r="U5" s="368" t="s">
        <v>128</v>
      </c>
      <c r="V5" s="370"/>
      <c r="W5" s="368" t="s">
        <v>134</v>
      </c>
      <c r="X5" s="370"/>
      <c r="Y5" s="6"/>
    </row>
    <row r="6" spans="1:25" ht="34.5" customHeight="1" x14ac:dyDescent="0.2">
      <c r="A6" s="334"/>
      <c r="B6" s="335"/>
      <c r="C6" s="70">
        <v>2019</v>
      </c>
      <c r="D6" s="15" t="s">
        <v>129</v>
      </c>
      <c r="E6" s="13">
        <v>2020</v>
      </c>
      <c r="F6" s="15" t="s">
        <v>129</v>
      </c>
      <c r="G6" s="70">
        <v>2019</v>
      </c>
      <c r="H6" s="15" t="s">
        <v>129</v>
      </c>
      <c r="I6" s="13">
        <v>2020</v>
      </c>
      <c r="J6" s="15" t="s">
        <v>129</v>
      </c>
      <c r="K6" s="13">
        <v>2019</v>
      </c>
      <c r="L6" s="13">
        <v>2020</v>
      </c>
      <c r="M6" s="75" t="s">
        <v>132</v>
      </c>
      <c r="N6" s="13">
        <v>2019</v>
      </c>
      <c r="O6" s="13">
        <v>2020</v>
      </c>
      <c r="P6" s="13">
        <v>2019</v>
      </c>
      <c r="Q6" s="13">
        <v>2020</v>
      </c>
      <c r="R6" s="13">
        <v>2019</v>
      </c>
      <c r="S6" s="13">
        <v>2020</v>
      </c>
      <c r="T6" s="75" t="s">
        <v>132</v>
      </c>
      <c r="U6" s="13">
        <v>2019</v>
      </c>
      <c r="V6" s="13">
        <v>2020</v>
      </c>
      <c r="W6" s="13">
        <v>2019</v>
      </c>
      <c r="X6" s="13">
        <v>2020</v>
      </c>
      <c r="Y6" s="6"/>
    </row>
    <row r="7" spans="1:25" ht="15.95" customHeight="1" x14ac:dyDescent="0.2">
      <c r="A7" s="12" t="s">
        <v>28</v>
      </c>
      <c r="B7" s="27" t="s">
        <v>30</v>
      </c>
      <c r="C7" s="27">
        <v>1</v>
      </c>
      <c r="D7" s="27">
        <v>2</v>
      </c>
      <c r="E7" s="27">
        <v>3</v>
      </c>
      <c r="F7" s="27">
        <v>4</v>
      </c>
      <c r="G7" s="27">
        <v>5</v>
      </c>
      <c r="H7" s="27">
        <v>6</v>
      </c>
      <c r="I7" s="27">
        <v>7</v>
      </c>
      <c r="J7" s="27">
        <v>8</v>
      </c>
      <c r="K7" s="27">
        <v>9</v>
      </c>
      <c r="L7" s="27">
        <v>10</v>
      </c>
      <c r="M7" s="27">
        <v>11</v>
      </c>
      <c r="N7" s="27">
        <v>12</v>
      </c>
      <c r="O7" s="27">
        <v>13</v>
      </c>
      <c r="P7" s="27">
        <v>14</v>
      </c>
      <c r="Q7" s="27">
        <v>15</v>
      </c>
      <c r="R7" s="27">
        <v>16</v>
      </c>
      <c r="S7" s="27">
        <v>17</v>
      </c>
      <c r="T7" s="27">
        <v>18</v>
      </c>
      <c r="U7" s="27">
        <v>19</v>
      </c>
      <c r="V7" s="27">
        <v>20</v>
      </c>
      <c r="W7" s="27">
        <v>21</v>
      </c>
      <c r="X7" s="27">
        <v>22</v>
      </c>
      <c r="Y7" s="6"/>
    </row>
    <row r="8" spans="1:25" ht="29.25" customHeight="1" x14ac:dyDescent="0.2">
      <c r="A8" s="259">
        <v>1</v>
      </c>
      <c r="B8" s="167" t="s">
        <v>451</v>
      </c>
      <c r="C8" s="248">
        <v>5314</v>
      </c>
      <c r="D8" s="249">
        <f>(C8*100/C20)</f>
        <v>11.380233429703395</v>
      </c>
      <c r="E8" s="252">
        <v>670</v>
      </c>
      <c r="F8" s="249">
        <f>(E8*100/E20)</f>
        <v>1.9653857436198299</v>
      </c>
      <c r="G8" s="248">
        <v>260</v>
      </c>
      <c r="H8" s="249">
        <f>(G8*100/G20)</f>
        <v>0.14591166732139851</v>
      </c>
      <c r="I8" s="250">
        <v>1160</v>
      </c>
      <c r="J8" s="249">
        <f>(I8*100/I20)</f>
        <v>0.40707467714766987</v>
      </c>
      <c r="K8" s="250">
        <v>5574</v>
      </c>
      <c r="L8" s="250">
        <f t="shared" ref="L8:L19" si="0">E8+I8</f>
        <v>1830</v>
      </c>
      <c r="M8" s="249">
        <f>L8/K8*100-100</f>
        <v>-67.168998923573739</v>
      </c>
      <c r="N8" s="248">
        <v>5309</v>
      </c>
      <c r="O8" s="250">
        <v>669</v>
      </c>
      <c r="P8" s="248">
        <v>251</v>
      </c>
      <c r="Q8" s="250">
        <v>1153</v>
      </c>
      <c r="R8" s="250">
        <v>5560</v>
      </c>
      <c r="S8" s="250">
        <f t="shared" ref="S8:S19" si="1">O8+Q8</f>
        <v>1822</v>
      </c>
      <c r="T8" s="249">
        <f>S8/R8*100-100</f>
        <v>-67.230215827338128</v>
      </c>
      <c r="U8" s="251">
        <f>N8/C8*100</f>
        <v>99.905908919834403</v>
      </c>
      <c r="V8" s="249">
        <f>O8/E8*100</f>
        <v>99.850746268656721</v>
      </c>
      <c r="W8" s="251">
        <f>P8/G8*100</f>
        <v>96.538461538461533</v>
      </c>
      <c r="X8" s="249">
        <f>Q8/I8*100</f>
        <v>99.396551724137922</v>
      </c>
      <c r="Y8" s="6"/>
    </row>
    <row r="9" spans="1:25" ht="79.5" customHeight="1" x14ac:dyDescent="0.2">
      <c r="A9" s="259">
        <v>2</v>
      </c>
      <c r="B9" s="167" t="s">
        <v>454</v>
      </c>
      <c r="C9" s="248">
        <v>1068</v>
      </c>
      <c r="D9" s="249">
        <f>(C9*100/C20)</f>
        <v>2.2871827818824286</v>
      </c>
      <c r="E9" s="252">
        <v>1059</v>
      </c>
      <c r="F9" s="249">
        <f>(E9*100/E20)</f>
        <v>3.1064828395423878</v>
      </c>
      <c r="G9" s="248">
        <v>6947</v>
      </c>
      <c r="H9" s="249">
        <f>(G9*100/G20)</f>
        <v>3.8986475110836749</v>
      </c>
      <c r="I9" s="248">
        <v>10348</v>
      </c>
      <c r="J9" s="249">
        <f>(I9*100/I20)</f>
        <v>3.6313868613138687</v>
      </c>
      <c r="K9" s="250">
        <v>8015</v>
      </c>
      <c r="L9" s="250">
        <f t="shared" si="0"/>
        <v>11407</v>
      </c>
      <c r="M9" s="249">
        <f>L9/K9*100-100</f>
        <v>42.320648783530885</v>
      </c>
      <c r="N9" s="248">
        <v>680</v>
      </c>
      <c r="O9" s="248">
        <v>755</v>
      </c>
      <c r="P9" s="248">
        <v>5124</v>
      </c>
      <c r="Q9" s="248">
        <v>7685</v>
      </c>
      <c r="R9" s="250">
        <v>5804</v>
      </c>
      <c r="S9" s="250">
        <f t="shared" si="1"/>
        <v>8440</v>
      </c>
      <c r="T9" s="249">
        <f>S9/R9*100-100</f>
        <v>45.416953824948308</v>
      </c>
      <c r="U9" s="251">
        <f>N9/C9*100</f>
        <v>63.670411985018724</v>
      </c>
      <c r="V9" s="249">
        <f>O9/E9*100</f>
        <v>71.293673276676103</v>
      </c>
      <c r="W9" s="251">
        <f>P9/G9*100</f>
        <v>73.758456887865265</v>
      </c>
      <c r="X9" s="249">
        <f>Q9/I9*100</f>
        <v>74.265558562040979</v>
      </c>
      <c r="Y9" s="6"/>
    </row>
    <row r="10" spans="1:25" ht="27" customHeight="1" x14ac:dyDescent="0.2">
      <c r="A10" s="259">
        <v>3</v>
      </c>
      <c r="B10" s="167" t="s">
        <v>120</v>
      </c>
      <c r="C10" s="248">
        <v>31827</v>
      </c>
      <c r="D10" s="249">
        <f>(C10*100/C20)</f>
        <v>68.159331834243488</v>
      </c>
      <c r="E10" s="252">
        <v>26644</v>
      </c>
      <c r="F10" s="249">
        <f>(E10*100/E20)</f>
        <v>78.157817541801109</v>
      </c>
      <c r="G10" s="248">
        <v>5437</v>
      </c>
      <c r="H10" s="249">
        <f>(G10*100/G20)</f>
        <v>3.0512374431786298</v>
      </c>
      <c r="I10" s="248">
        <v>7395</v>
      </c>
      <c r="J10" s="249">
        <f>(I10*100/I20)</f>
        <v>2.5951010668163952</v>
      </c>
      <c r="K10" s="250">
        <v>37264</v>
      </c>
      <c r="L10" s="250">
        <f t="shared" si="0"/>
        <v>34039</v>
      </c>
      <c r="M10" s="249">
        <f>L10/K10*100-100</f>
        <v>-8.6544654358093567</v>
      </c>
      <c r="N10" s="248">
        <v>25846</v>
      </c>
      <c r="O10" s="248">
        <v>21988</v>
      </c>
      <c r="P10" s="248">
        <v>3509</v>
      </c>
      <c r="Q10" s="248">
        <v>4208</v>
      </c>
      <c r="R10" s="250">
        <v>29355</v>
      </c>
      <c r="S10" s="250">
        <f t="shared" si="1"/>
        <v>26196</v>
      </c>
      <c r="T10" s="249">
        <f>S10/R10*100-100</f>
        <v>-10.761369443025032</v>
      </c>
      <c r="U10" s="251">
        <f>N10/C10*100</f>
        <v>81.207779558236709</v>
      </c>
      <c r="V10" s="249">
        <f>O10/E10*100</f>
        <v>82.525146374418256</v>
      </c>
      <c r="W10" s="251">
        <f>P10/G10*100</f>
        <v>64.539267978664711</v>
      </c>
      <c r="X10" s="249">
        <f>Q10/I10*100</f>
        <v>56.903313049357671</v>
      </c>
      <c r="Y10" s="6"/>
    </row>
    <row r="11" spans="1:25" ht="34.5" customHeight="1" x14ac:dyDescent="0.2">
      <c r="A11" s="259">
        <v>4</v>
      </c>
      <c r="B11" s="260" t="s">
        <v>455</v>
      </c>
      <c r="C11" s="248">
        <v>2113</v>
      </c>
      <c r="D11" s="249">
        <f>(C11*100/C20)</f>
        <v>4.5251097547917336</v>
      </c>
      <c r="E11" s="252">
        <v>1452</v>
      </c>
      <c r="F11" s="249">
        <f>(E11*100/E20)</f>
        <v>4.2593135816955119</v>
      </c>
      <c r="G11" s="248">
        <v>16538</v>
      </c>
      <c r="H11" s="249">
        <f>(G11*100/G20)</f>
        <v>9.2811044390818793</v>
      </c>
      <c r="I11" s="248">
        <v>17027</v>
      </c>
      <c r="J11" s="249">
        <f>(I11*100/I20)</f>
        <v>5.9752245929253229</v>
      </c>
      <c r="K11" s="250">
        <v>18651</v>
      </c>
      <c r="L11" s="250">
        <f t="shared" si="0"/>
        <v>18479</v>
      </c>
      <c r="M11" s="249">
        <f t="shared" ref="M11:M19" si="2">L11/K11*100-100</f>
        <v>-0.92220256286526592</v>
      </c>
      <c r="N11" s="248">
        <v>1514</v>
      </c>
      <c r="O11" s="248">
        <v>1019</v>
      </c>
      <c r="P11" s="248">
        <v>10047</v>
      </c>
      <c r="Q11" s="248">
        <v>9727</v>
      </c>
      <c r="R11" s="250">
        <v>11561</v>
      </c>
      <c r="S11" s="250">
        <f t="shared" si="1"/>
        <v>10746</v>
      </c>
      <c r="T11" s="249">
        <f t="shared" ref="T11:T19" si="3">S11/R11*100-100</f>
        <v>-7.0495631865755541</v>
      </c>
      <c r="U11" s="251">
        <f t="shared" ref="U11:U19" si="4">N11/C11*100</f>
        <v>71.651680075721728</v>
      </c>
      <c r="V11" s="249">
        <f t="shared" ref="V11:V19" si="5">O11/E11*100</f>
        <v>70.179063360881543</v>
      </c>
      <c r="W11" s="251">
        <f t="shared" ref="W11:W19" si="6">P11/G11*100</f>
        <v>60.750997702261458</v>
      </c>
      <c r="X11" s="249">
        <f t="shared" ref="X11:X19" si="7">Q11/I11*100</f>
        <v>57.12691607446996</v>
      </c>
      <c r="Y11" s="6"/>
    </row>
    <row r="12" spans="1:25" ht="25.5" customHeight="1" x14ac:dyDescent="0.2">
      <c r="A12" s="259">
        <v>5</v>
      </c>
      <c r="B12" s="167" t="s">
        <v>456</v>
      </c>
      <c r="C12" s="248">
        <v>2564</v>
      </c>
      <c r="D12" s="249">
        <f>(C12*100/C20)</f>
        <v>5.4909519220473282</v>
      </c>
      <c r="E12" s="252">
        <v>1696</v>
      </c>
      <c r="F12" s="249">
        <f>(E12*100/E20)</f>
        <v>4.9750660017600472</v>
      </c>
      <c r="G12" s="248">
        <v>13867</v>
      </c>
      <c r="H12" s="249">
        <f>(G12*100/G20)</f>
        <v>7.7821426567147425</v>
      </c>
      <c r="I12" s="248">
        <v>16866</v>
      </c>
      <c r="J12" s="249">
        <f>(I12*100/I20)</f>
        <v>5.9187254351487928</v>
      </c>
      <c r="K12" s="250">
        <v>16431</v>
      </c>
      <c r="L12" s="250">
        <f t="shared" si="0"/>
        <v>18562</v>
      </c>
      <c r="M12" s="249">
        <f t="shared" si="2"/>
        <v>12.969387134075831</v>
      </c>
      <c r="N12" s="248">
        <v>1653</v>
      </c>
      <c r="O12" s="248">
        <v>1049</v>
      </c>
      <c r="P12" s="248">
        <v>9793</v>
      </c>
      <c r="Q12" s="248">
        <v>12493</v>
      </c>
      <c r="R12" s="250">
        <v>11446</v>
      </c>
      <c r="S12" s="250">
        <f t="shared" si="1"/>
        <v>13542</v>
      </c>
      <c r="T12" s="249">
        <f t="shared" si="3"/>
        <v>18.312074087017294</v>
      </c>
      <c r="U12" s="251">
        <f t="shared" si="4"/>
        <v>64.46957878315132</v>
      </c>
      <c r="V12" s="249">
        <f t="shared" si="5"/>
        <v>61.851415094339622</v>
      </c>
      <c r="W12" s="251">
        <f t="shared" si="6"/>
        <v>70.620898536092881</v>
      </c>
      <c r="X12" s="249">
        <f t="shared" si="7"/>
        <v>74.072097711371981</v>
      </c>
      <c r="Y12" s="6"/>
    </row>
    <row r="13" spans="1:25" ht="29.25" customHeight="1" x14ac:dyDescent="0.2">
      <c r="A13" s="259">
        <v>6</v>
      </c>
      <c r="B13" s="167" t="s">
        <v>121</v>
      </c>
      <c r="C13" s="248">
        <v>568</v>
      </c>
      <c r="D13" s="249">
        <f>(C13*100/C20)</f>
        <v>1.216404325944962</v>
      </c>
      <c r="E13" s="252">
        <v>586</v>
      </c>
      <c r="F13" s="249">
        <f>(E13*100/E20)</f>
        <v>1.7189791727779407</v>
      </c>
      <c r="G13" s="248">
        <v>728</v>
      </c>
      <c r="H13" s="249">
        <f>(G13*100/G20)</f>
        <v>0.40855266849991584</v>
      </c>
      <c r="I13" s="248">
        <v>612</v>
      </c>
      <c r="J13" s="249">
        <f>(I13*100/I20)</f>
        <v>0.21476698483997755</v>
      </c>
      <c r="K13" s="250">
        <v>1296</v>
      </c>
      <c r="L13" s="250">
        <f t="shared" si="0"/>
        <v>1198</v>
      </c>
      <c r="M13" s="249">
        <f t="shared" si="2"/>
        <v>-7.5617283950617349</v>
      </c>
      <c r="N13" s="248">
        <v>388</v>
      </c>
      <c r="O13" s="248">
        <v>411</v>
      </c>
      <c r="P13" s="248">
        <v>473</v>
      </c>
      <c r="Q13" s="248">
        <v>358</v>
      </c>
      <c r="R13" s="250">
        <v>861</v>
      </c>
      <c r="S13" s="250">
        <f t="shared" si="1"/>
        <v>769</v>
      </c>
      <c r="T13" s="249">
        <f t="shared" si="3"/>
        <v>-10.685249709639947</v>
      </c>
      <c r="U13" s="251">
        <f t="shared" si="4"/>
        <v>68.309859154929569</v>
      </c>
      <c r="V13" s="249">
        <f t="shared" si="5"/>
        <v>70.136518771331055</v>
      </c>
      <c r="W13" s="251">
        <f t="shared" si="6"/>
        <v>64.972527472527474</v>
      </c>
      <c r="X13" s="249">
        <f t="shared" si="7"/>
        <v>58.496732026143796</v>
      </c>
      <c r="Y13" s="6"/>
    </row>
    <row r="14" spans="1:25" ht="26.25" customHeight="1" x14ac:dyDescent="0.2">
      <c r="A14" s="259">
        <v>7</v>
      </c>
      <c r="B14" s="167" t="s">
        <v>452</v>
      </c>
      <c r="C14" s="248">
        <v>379</v>
      </c>
      <c r="D14" s="249">
        <f>(C14*100/C20)</f>
        <v>0.8116500696005996</v>
      </c>
      <c r="E14" s="252">
        <v>328</v>
      </c>
      <c r="F14" s="249">
        <f>(E14*100/E20)</f>
        <v>0.96215899090642421</v>
      </c>
      <c r="G14" s="248">
        <v>45131</v>
      </c>
      <c r="H14" s="249">
        <f>(G14*100/G20)</f>
        <v>25.327459453392446</v>
      </c>
      <c r="I14" s="248">
        <v>55313</v>
      </c>
      <c r="J14" s="249">
        <f>(I14*100/I20)</f>
        <v>19.410794497473329</v>
      </c>
      <c r="K14" s="250">
        <v>45510</v>
      </c>
      <c r="L14" s="250">
        <f t="shared" si="0"/>
        <v>55641</v>
      </c>
      <c r="M14" s="249">
        <f t="shared" si="2"/>
        <v>22.261041529334207</v>
      </c>
      <c r="N14" s="248">
        <v>252</v>
      </c>
      <c r="O14" s="248">
        <v>256</v>
      </c>
      <c r="P14" s="248">
        <v>28815</v>
      </c>
      <c r="Q14" s="248">
        <v>33641</v>
      </c>
      <c r="R14" s="250">
        <v>29067</v>
      </c>
      <c r="S14" s="250">
        <f t="shared" si="1"/>
        <v>33897</v>
      </c>
      <c r="T14" s="249">
        <f t="shared" si="3"/>
        <v>16.616781917638562</v>
      </c>
      <c r="U14" s="251">
        <f t="shared" si="4"/>
        <v>66.490765171503966</v>
      </c>
      <c r="V14" s="249">
        <f t="shared" si="5"/>
        <v>78.048780487804876</v>
      </c>
      <c r="W14" s="251">
        <f t="shared" si="6"/>
        <v>63.847466264873361</v>
      </c>
      <c r="X14" s="249">
        <f t="shared" si="7"/>
        <v>60.819337226330163</v>
      </c>
      <c r="Y14" s="6"/>
    </row>
    <row r="15" spans="1:25" ht="38.25" x14ac:dyDescent="0.2">
      <c r="A15" s="259">
        <v>8</v>
      </c>
      <c r="B15" s="167" t="s">
        <v>122</v>
      </c>
      <c r="C15" s="248">
        <v>1875</v>
      </c>
      <c r="D15" s="249">
        <f>(C15*100/C20)</f>
        <v>4.0154192097654997</v>
      </c>
      <c r="E15" s="252">
        <v>1051</v>
      </c>
      <c r="F15" s="249">
        <f>(E15*100/E20)</f>
        <v>3.0830155470812555</v>
      </c>
      <c r="G15" s="248">
        <v>69381</v>
      </c>
      <c r="H15" s="249">
        <f>(G15*100/G20)</f>
        <v>38.936528424715192</v>
      </c>
      <c r="I15" s="248">
        <v>136994</v>
      </c>
      <c r="J15" s="249">
        <f>(I15*100/I20)</f>
        <v>48.074817518248175</v>
      </c>
      <c r="K15" s="250">
        <v>71256</v>
      </c>
      <c r="L15" s="250">
        <f t="shared" si="0"/>
        <v>138045</v>
      </c>
      <c r="M15" s="249">
        <f t="shared" si="2"/>
        <v>93.731054227012464</v>
      </c>
      <c r="N15" s="248">
        <v>1041</v>
      </c>
      <c r="O15" s="248">
        <v>606</v>
      </c>
      <c r="P15" s="248">
        <v>49944</v>
      </c>
      <c r="Q15" s="248">
        <v>80240</v>
      </c>
      <c r="R15" s="250">
        <v>50985</v>
      </c>
      <c r="S15" s="250">
        <f t="shared" si="1"/>
        <v>80846</v>
      </c>
      <c r="T15" s="249">
        <f t="shared" si="3"/>
        <v>58.568206335196635</v>
      </c>
      <c r="U15" s="251">
        <f t="shared" si="4"/>
        <v>55.52</v>
      </c>
      <c r="V15" s="249">
        <f t="shared" si="5"/>
        <v>57.6593720266413</v>
      </c>
      <c r="W15" s="251">
        <f t="shared" si="6"/>
        <v>71.98512561075799</v>
      </c>
      <c r="X15" s="249">
        <f t="shared" si="7"/>
        <v>58.571908258755855</v>
      </c>
      <c r="Y15" s="6"/>
    </row>
    <row r="16" spans="1:25" x14ac:dyDescent="0.2">
      <c r="A16" s="259">
        <v>9</v>
      </c>
      <c r="B16" s="167" t="s">
        <v>123</v>
      </c>
      <c r="C16" s="248">
        <v>157</v>
      </c>
      <c r="D16" s="249">
        <f>(C16*100/C20)</f>
        <v>0.33622443516436451</v>
      </c>
      <c r="E16" s="252">
        <v>137</v>
      </c>
      <c r="F16" s="249">
        <f>(E16*100/E20)</f>
        <v>0.40187738339689061</v>
      </c>
      <c r="G16" s="250">
        <v>942</v>
      </c>
      <c r="H16" s="249">
        <f>(G16*100/G20)</f>
        <v>0.52864919467983618</v>
      </c>
      <c r="I16" s="248">
        <v>785</v>
      </c>
      <c r="J16" s="249">
        <f>(I16*100/I20)</f>
        <v>0.27547725996631106</v>
      </c>
      <c r="K16" s="250">
        <v>1099</v>
      </c>
      <c r="L16" s="250">
        <f t="shared" si="0"/>
        <v>922</v>
      </c>
      <c r="M16" s="249">
        <f t="shared" si="2"/>
        <v>-16.105550500454953</v>
      </c>
      <c r="N16" s="250">
        <v>104</v>
      </c>
      <c r="O16" s="248">
        <v>79</v>
      </c>
      <c r="P16" s="250">
        <v>677</v>
      </c>
      <c r="Q16" s="248">
        <v>481</v>
      </c>
      <c r="R16" s="250">
        <v>781</v>
      </c>
      <c r="S16" s="250">
        <f>O16+Q16</f>
        <v>560</v>
      </c>
      <c r="T16" s="249">
        <f>S16/R16*100-100</f>
        <v>-28.297055057618437</v>
      </c>
      <c r="U16" s="251">
        <f t="shared" si="4"/>
        <v>66.242038216560502</v>
      </c>
      <c r="V16" s="249">
        <f>O16/E16*100</f>
        <v>57.664233576642332</v>
      </c>
      <c r="W16" s="251">
        <f>P16/G16*100</f>
        <v>71.86836518046708</v>
      </c>
      <c r="X16" s="249">
        <f>Q16/I16*100</f>
        <v>61.273885350318466</v>
      </c>
      <c r="Y16" s="6"/>
    </row>
    <row r="17" spans="1:25" ht="18" customHeight="1" x14ac:dyDescent="0.2">
      <c r="A17" s="259">
        <v>10</v>
      </c>
      <c r="B17" s="167" t="s">
        <v>124</v>
      </c>
      <c r="C17" s="250">
        <v>116</v>
      </c>
      <c r="D17" s="249">
        <f>(C17*100/C20)</f>
        <v>0.24842060177749223</v>
      </c>
      <c r="E17" s="252">
        <v>57</v>
      </c>
      <c r="F17" s="249">
        <f>(E17*100/E20)</f>
        <v>0.16720445878556761</v>
      </c>
      <c r="G17" s="250">
        <v>13099</v>
      </c>
      <c r="H17" s="249">
        <f>(G17*100/G20)</f>
        <v>7.3511420393961497</v>
      </c>
      <c r="I17" s="248">
        <v>30210</v>
      </c>
      <c r="J17" s="249">
        <f>(I17*100/I20)</f>
        <v>10.601487928130265</v>
      </c>
      <c r="K17" s="250">
        <v>13215</v>
      </c>
      <c r="L17" s="250">
        <f>E17+I17</f>
        <v>30267</v>
      </c>
      <c r="M17" s="249">
        <f>L17/K17*100-100</f>
        <v>129.03518728717364</v>
      </c>
      <c r="N17" s="250">
        <v>70</v>
      </c>
      <c r="O17" s="248">
        <v>38</v>
      </c>
      <c r="P17" s="250">
        <v>8170</v>
      </c>
      <c r="Q17" s="248">
        <v>20654</v>
      </c>
      <c r="R17" s="250">
        <v>8240</v>
      </c>
      <c r="S17" s="250">
        <f>O17+Q17</f>
        <v>20692</v>
      </c>
      <c r="T17" s="249">
        <f>S17/R17*100-100</f>
        <v>151.11650485436891</v>
      </c>
      <c r="U17" s="251">
        <f t="shared" si="4"/>
        <v>60.344827586206897</v>
      </c>
      <c r="V17" s="249">
        <f>O17/E17*100</f>
        <v>66.666666666666657</v>
      </c>
      <c r="W17" s="251">
        <f>P17/G17*100</f>
        <v>62.371173372013132</v>
      </c>
      <c r="X17" s="249">
        <f>Q17/I17*100</f>
        <v>68.368090036411786</v>
      </c>
      <c r="Y17" s="6"/>
    </row>
    <row r="18" spans="1:25" ht="29.25" customHeight="1" x14ac:dyDescent="0.2">
      <c r="A18" s="259">
        <v>11</v>
      </c>
      <c r="B18" s="167" t="s">
        <v>453</v>
      </c>
      <c r="C18" s="250">
        <v>693</v>
      </c>
      <c r="D18" s="249">
        <f>(C18*100/C20)</f>
        <v>1.4840989399293287</v>
      </c>
      <c r="E18" s="252">
        <v>374</v>
      </c>
      <c r="F18" s="249">
        <f>(E18*100/E20)</f>
        <v>1.0970959225579349</v>
      </c>
      <c r="G18" s="250">
        <v>5790</v>
      </c>
      <c r="H18" s="249">
        <f>(G18*100/G20)</f>
        <v>3.2493405915034512</v>
      </c>
      <c r="I18" s="261">
        <v>7820</v>
      </c>
      <c r="J18" s="249">
        <f>(I18*100/I20)</f>
        <v>2.7442448062886018</v>
      </c>
      <c r="K18" s="250">
        <v>6483</v>
      </c>
      <c r="L18" s="250">
        <f>E18+I18</f>
        <v>8194</v>
      </c>
      <c r="M18" s="249">
        <f>L18/K18*100-100</f>
        <v>26.392102421718349</v>
      </c>
      <c r="N18" s="250">
        <v>482</v>
      </c>
      <c r="O18" s="261">
        <v>204</v>
      </c>
      <c r="P18" s="250">
        <v>4933</v>
      </c>
      <c r="Q18" s="261">
        <v>6715</v>
      </c>
      <c r="R18" s="250">
        <v>5415</v>
      </c>
      <c r="S18" s="250">
        <f>O18+Q18</f>
        <v>6919</v>
      </c>
      <c r="T18" s="249">
        <f>S18/R18*100-100</f>
        <v>27.774699907663901</v>
      </c>
      <c r="U18" s="251">
        <f t="shared" si="4"/>
        <v>69.552669552669556</v>
      </c>
      <c r="V18" s="249">
        <f>O18/E18*100</f>
        <v>54.54545454545454</v>
      </c>
      <c r="W18" s="251">
        <f>P18/G18*100</f>
        <v>85.198618307426599</v>
      </c>
      <c r="X18" s="249">
        <f>Q18/I18*100</f>
        <v>85.869565217391312</v>
      </c>
      <c r="Y18" s="6"/>
    </row>
    <row r="19" spans="1:25" ht="15.75" customHeight="1" x14ac:dyDescent="0.2">
      <c r="A19" s="259">
        <v>12</v>
      </c>
      <c r="B19" s="167" t="s">
        <v>125</v>
      </c>
      <c r="C19" s="250">
        <v>21</v>
      </c>
      <c r="D19" s="249">
        <f>(C19*100/C20)</f>
        <v>4.4972695149373597E-2</v>
      </c>
      <c r="E19" s="252">
        <v>36</v>
      </c>
      <c r="F19" s="249">
        <f>(E19*100/E20)</f>
        <v>0.10560281607509533</v>
      </c>
      <c r="G19" s="250">
        <v>70</v>
      </c>
      <c r="H19" s="249">
        <f>(G19*100/G20)</f>
        <v>3.9283910432684213E-2</v>
      </c>
      <c r="I19" s="248">
        <v>430</v>
      </c>
      <c r="J19" s="249">
        <f>(I19*100/I20)</f>
        <v>0.15089837170129142</v>
      </c>
      <c r="K19" s="250">
        <v>91</v>
      </c>
      <c r="L19" s="250">
        <f t="shared" si="0"/>
        <v>466</v>
      </c>
      <c r="M19" s="249">
        <f t="shared" si="2"/>
        <v>412.08791208791206</v>
      </c>
      <c r="N19" s="250">
        <v>13</v>
      </c>
      <c r="O19" s="248">
        <v>14</v>
      </c>
      <c r="P19" s="250">
        <v>46</v>
      </c>
      <c r="Q19" s="248">
        <v>277</v>
      </c>
      <c r="R19" s="250">
        <v>59</v>
      </c>
      <c r="S19" s="250">
        <f t="shared" si="1"/>
        <v>291</v>
      </c>
      <c r="T19" s="249">
        <f t="shared" si="3"/>
        <v>393.22033898305085</v>
      </c>
      <c r="U19" s="251">
        <f t="shared" si="4"/>
        <v>61.904761904761905</v>
      </c>
      <c r="V19" s="249">
        <f t="shared" si="5"/>
        <v>38.888888888888893</v>
      </c>
      <c r="W19" s="251">
        <f t="shared" si="6"/>
        <v>65.714285714285708</v>
      </c>
      <c r="X19" s="249">
        <f t="shared" si="7"/>
        <v>64.418604651162795</v>
      </c>
      <c r="Y19" s="6"/>
    </row>
    <row r="20" spans="1:25" ht="16.5" customHeight="1" x14ac:dyDescent="0.2">
      <c r="A20" s="238"/>
      <c r="B20" s="239" t="s">
        <v>126</v>
      </c>
      <c r="C20" s="240">
        <f>SUM(C8:C19)</f>
        <v>46695</v>
      </c>
      <c r="D20" s="241" t="s">
        <v>130</v>
      </c>
      <c r="E20" s="240">
        <f>SUM(E8:E19)</f>
        <v>34090</v>
      </c>
      <c r="F20" s="241" t="s">
        <v>130</v>
      </c>
      <c r="G20" s="242">
        <f>SUM(G8:G19)</f>
        <v>178190</v>
      </c>
      <c r="H20" s="241" t="s">
        <v>130</v>
      </c>
      <c r="I20" s="240">
        <f>SUM(I8:I19)</f>
        <v>284960</v>
      </c>
      <c r="J20" s="241" t="s">
        <v>130</v>
      </c>
      <c r="K20" s="240">
        <f>C20+G20</f>
        <v>224885</v>
      </c>
      <c r="L20" s="240">
        <f>E20+I20</f>
        <v>319050</v>
      </c>
      <c r="M20" s="243">
        <f>L20/K20*100-100</f>
        <v>41.872512617560091</v>
      </c>
      <c r="N20" s="242">
        <f>SUM(N8:N19)</f>
        <v>37352</v>
      </c>
      <c r="O20" s="242">
        <f>SUM(O8:O19)</f>
        <v>27088</v>
      </c>
      <c r="P20" s="242">
        <f>SUM(P8:P19)</f>
        <v>121782</v>
      </c>
      <c r="Q20" s="242">
        <f>SUM(Q8:Q19)</f>
        <v>177632</v>
      </c>
      <c r="R20" s="242">
        <f>SUM(R8:R19)</f>
        <v>159134</v>
      </c>
      <c r="S20" s="242">
        <f>SUM(S8:S19)</f>
        <v>204720</v>
      </c>
      <c r="T20" s="243">
        <f>S20/R20*100-100</f>
        <v>28.646298088403483</v>
      </c>
      <c r="U20" s="184">
        <f>N20/C20*100</f>
        <v>79.991433772352508</v>
      </c>
      <c r="V20" s="243">
        <f>O20/E20*100</f>
        <v>79.460252273393962</v>
      </c>
      <c r="W20" s="184">
        <f>P20/G20*100</f>
        <v>68.343902575902121</v>
      </c>
      <c r="X20" s="243">
        <f>Q20/I20*100</f>
        <v>62.335766423357661</v>
      </c>
      <c r="Y20" s="244"/>
    </row>
    <row r="21" spans="1:25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</sheetData>
  <mergeCells count="15">
    <mergeCell ref="C4:M4"/>
    <mergeCell ref="U4:X4"/>
    <mergeCell ref="C5:F5"/>
    <mergeCell ref="G5:J5"/>
    <mergeCell ref="W5:X5"/>
    <mergeCell ref="W1:X1"/>
    <mergeCell ref="K5:M5"/>
    <mergeCell ref="N5:O5"/>
    <mergeCell ref="P5:Q5"/>
    <mergeCell ref="R5:T5"/>
    <mergeCell ref="N4:T4"/>
    <mergeCell ref="U5:V5"/>
    <mergeCell ref="A2:X2"/>
    <mergeCell ref="A4:A6"/>
    <mergeCell ref="B4:B6"/>
  </mergeCells>
  <pageMargins left="0" right="0" top="0" bottom="0" header="0.31496062992125984" footer="0.31496062992125984"/>
  <pageSetup paperSize="9" scale="80" orientation="landscape" vertic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B30" sqref="B30"/>
    </sheetView>
  </sheetViews>
  <sheetFormatPr defaultRowHeight="12.75" x14ac:dyDescent="0.2"/>
  <cols>
    <col min="1" max="1" width="3.140625" customWidth="1"/>
    <col min="2" max="2" width="63" customWidth="1"/>
    <col min="3" max="3" width="8" customWidth="1"/>
    <col min="4" max="4" width="7.140625" customWidth="1"/>
    <col min="5" max="5" width="8.5703125" customWidth="1"/>
    <col min="6" max="6" width="7.42578125" customWidth="1"/>
    <col min="7" max="7" width="6.7109375" customWidth="1"/>
    <col min="8" max="8" width="8.28515625" customWidth="1"/>
    <col min="9" max="9" width="8.42578125" customWidth="1"/>
    <col min="10" max="10" width="7.140625" customWidth="1"/>
    <col min="11" max="11" width="8.5703125" customWidth="1"/>
    <col min="12" max="12" width="8.7109375" customWidth="1"/>
    <col min="13" max="13" width="7.7109375" customWidth="1"/>
    <col min="14" max="14" width="8.140625" customWidth="1"/>
    <col min="15" max="15" width="7.140625" customWidth="1"/>
  </cols>
  <sheetData>
    <row r="1" spans="1:15" ht="14.45" customHeight="1" x14ac:dyDescent="0.2">
      <c r="A1" s="66"/>
      <c r="M1" s="344" t="s">
        <v>159</v>
      </c>
      <c r="N1" s="344"/>
    </row>
    <row r="2" spans="1:15" ht="18.95" customHeight="1" x14ac:dyDescent="0.2">
      <c r="A2" s="371" t="s">
        <v>8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</row>
    <row r="3" spans="1:15" ht="5.2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ht="39.75" customHeight="1" x14ac:dyDescent="0.2">
      <c r="A4" s="373" t="s">
        <v>27</v>
      </c>
      <c r="B4" s="375" t="s">
        <v>137</v>
      </c>
      <c r="C4" s="372" t="s">
        <v>127</v>
      </c>
      <c r="D4" s="372"/>
      <c r="E4" s="372"/>
      <c r="F4" s="372"/>
      <c r="G4" s="372"/>
      <c r="H4" s="368" t="s">
        <v>158</v>
      </c>
      <c r="I4" s="369"/>
      <c r="J4" s="370"/>
      <c r="K4" s="372" t="s">
        <v>135</v>
      </c>
      <c r="L4" s="372"/>
      <c r="M4" s="372" t="s">
        <v>160</v>
      </c>
      <c r="N4" s="372"/>
      <c r="O4" s="6"/>
    </row>
    <row r="5" spans="1:15" ht="39.950000000000003" customHeight="1" x14ac:dyDescent="0.2">
      <c r="A5" s="374"/>
      <c r="B5" s="376"/>
      <c r="C5" s="70">
        <v>2019</v>
      </c>
      <c r="D5" s="15" t="s">
        <v>129</v>
      </c>
      <c r="E5" s="13">
        <v>2020</v>
      </c>
      <c r="F5" s="15" t="s">
        <v>129</v>
      </c>
      <c r="G5" s="75" t="s">
        <v>132</v>
      </c>
      <c r="H5" s="13">
        <v>2019</v>
      </c>
      <c r="I5" s="13">
        <v>2020</v>
      </c>
      <c r="J5" s="75" t="s">
        <v>132</v>
      </c>
      <c r="K5" s="13">
        <v>2019</v>
      </c>
      <c r="L5" s="13">
        <v>2020</v>
      </c>
      <c r="M5" s="13">
        <v>2019</v>
      </c>
      <c r="N5" s="13">
        <v>2020</v>
      </c>
      <c r="O5" s="6"/>
    </row>
    <row r="6" spans="1:15" x14ac:dyDescent="0.2">
      <c r="A6" s="12" t="s">
        <v>28</v>
      </c>
      <c r="B6" s="12" t="s">
        <v>30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  <c r="N6" s="12">
        <v>12</v>
      </c>
      <c r="O6" s="48"/>
    </row>
    <row r="7" spans="1:15" ht="18.95" customHeight="1" x14ac:dyDescent="0.2">
      <c r="A7" s="12">
        <v>1</v>
      </c>
      <c r="B7" s="78" t="s">
        <v>138</v>
      </c>
      <c r="C7" s="91">
        <v>835</v>
      </c>
      <c r="D7" s="245">
        <f t="shared" ref="D7:D26" si="0">(C7*100/C$27)</f>
        <v>0.40347130280158877</v>
      </c>
      <c r="E7" s="62">
        <v>898</v>
      </c>
      <c r="F7" s="245">
        <f t="shared" ref="F7:F26" si="1">(E7*100/E$27)</f>
        <v>0.41682138878574082</v>
      </c>
      <c r="G7" s="245">
        <f t="shared" ref="G7:G26" si="2">E7/C7*100-100</f>
        <v>7.5449101796407234</v>
      </c>
      <c r="H7" s="91">
        <v>297</v>
      </c>
      <c r="I7" s="253">
        <v>297</v>
      </c>
      <c r="J7" s="245">
        <f t="shared" ref="J7:J26" si="3">I7/H7*100-100</f>
        <v>0</v>
      </c>
      <c r="K7" s="246">
        <f t="shared" ref="K7:K26" si="4">H7/C7*100</f>
        <v>35.568862275449106</v>
      </c>
      <c r="L7" s="245">
        <f t="shared" ref="L7:L26" si="5">I7/E7*100</f>
        <v>33.073496659242764</v>
      </c>
      <c r="M7" s="20">
        <v>216</v>
      </c>
      <c r="N7" s="253">
        <v>226</v>
      </c>
      <c r="O7" s="6"/>
    </row>
    <row r="8" spans="1:15" ht="18.95" customHeight="1" x14ac:dyDescent="0.2">
      <c r="A8" s="12">
        <v>2</v>
      </c>
      <c r="B8" s="78" t="s">
        <v>139</v>
      </c>
      <c r="C8" s="91">
        <v>33139</v>
      </c>
      <c r="D8" s="245">
        <f t="shared" si="0"/>
        <v>16.012737129990239</v>
      </c>
      <c r="E8" s="62">
        <v>38204</v>
      </c>
      <c r="F8" s="245">
        <f t="shared" si="1"/>
        <v>17.73301151132566</v>
      </c>
      <c r="G8" s="245">
        <f t="shared" si="2"/>
        <v>15.28410633996198</v>
      </c>
      <c r="H8" s="91">
        <v>18961</v>
      </c>
      <c r="I8" s="253">
        <v>22783</v>
      </c>
      <c r="J8" s="245">
        <f t="shared" si="3"/>
        <v>20.157164706502812</v>
      </c>
      <c r="K8" s="246">
        <f t="shared" si="4"/>
        <v>57.21657261836507</v>
      </c>
      <c r="L8" s="245">
        <f t="shared" si="5"/>
        <v>59.63511674170244</v>
      </c>
      <c r="M8" s="20">
        <v>7096</v>
      </c>
      <c r="N8" s="253">
        <v>8989</v>
      </c>
      <c r="O8" s="6"/>
    </row>
    <row r="9" spans="1:15" ht="18.95" customHeight="1" x14ac:dyDescent="0.2">
      <c r="A9" s="12">
        <v>3</v>
      </c>
      <c r="B9" s="78" t="s">
        <v>140</v>
      </c>
      <c r="C9" s="91">
        <v>345</v>
      </c>
      <c r="D9" s="245">
        <f t="shared" si="0"/>
        <v>0.16670371193598577</v>
      </c>
      <c r="E9" s="87">
        <v>339</v>
      </c>
      <c r="F9" s="245">
        <f t="shared" si="1"/>
        <v>0.15735239509840326</v>
      </c>
      <c r="G9" s="245">
        <f t="shared" si="2"/>
        <v>-1.7391304347826093</v>
      </c>
      <c r="H9" s="91">
        <v>120</v>
      </c>
      <c r="I9" s="254">
        <v>85</v>
      </c>
      <c r="J9" s="245">
        <f t="shared" si="3"/>
        <v>-29.166666666666657</v>
      </c>
      <c r="K9" s="246">
        <f t="shared" si="4"/>
        <v>34.782608695652172</v>
      </c>
      <c r="L9" s="245">
        <f t="shared" si="5"/>
        <v>25.073746312684364</v>
      </c>
      <c r="M9" s="20">
        <v>88</v>
      </c>
      <c r="N9" s="254">
        <v>64</v>
      </c>
      <c r="O9" s="6"/>
    </row>
    <row r="10" spans="1:15" ht="18.95" customHeight="1" x14ac:dyDescent="0.2">
      <c r="A10" s="12">
        <v>4</v>
      </c>
      <c r="B10" s="78" t="s">
        <v>141</v>
      </c>
      <c r="C10" s="91">
        <v>757</v>
      </c>
      <c r="D10" s="245">
        <f t="shared" si="0"/>
        <v>0.365781767929105</v>
      </c>
      <c r="E10" s="87">
        <v>883</v>
      </c>
      <c r="F10" s="245">
        <f t="shared" si="1"/>
        <v>0.40985889342740439</v>
      </c>
      <c r="G10" s="245">
        <f t="shared" si="2"/>
        <v>16.644649933949808</v>
      </c>
      <c r="H10" s="91">
        <v>289</v>
      </c>
      <c r="I10" s="254">
        <v>288</v>
      </c>
      <c r="J10" s="245">
        <f t="shared" si="3"/>
        <v>-0.34602076124568271</v>
      </c>
      <c r="K10" s="246">
        <f t="shared" si="4"/>
        <v>38.177014531043589</v>
      </c>
      <c r="L10" s="245">
        <f t="shared" si="5"/>
        <v>32.616081540203851</v>
      </c>
      <c r="M10" s="20">
        <v>208</v>
      </c>
      <c r="N10" s="254">
        <v>204</v>
      </c>
      <c r="O10" s="6"/>
    </row>
    <row r="11" spans="1:15" ht="32.450000000000003" customHeight="1" x14ac:dyDescent="0.2">
      <c r="A11" s="12">
        <v>5</v>
      </c>
      <c r="B11" s="78" t="s">
        <v>142</v>
      </c>
      <c r="C11" s="91">
        <v>3281</v>
      </c>
      <c r="D11" s="245">
        <f t="shared" si="0"/>
        <v>1.5853764604694762</v>
      </c>
      <c r="E11" s="87">
        <v>3623</v>
      </c>
      <c r="F11" s="245">
        <f t="shared" si="1"/>
        <v>1.6816747122168585</v>
      </c>
      <c r="G11" s="245">
        <f t="shared" si="2"/>
        <v>10.423651325815314</v>
      </c>
      <c r="H11" s="91">
        <v>2074</v>
      </c>
      <c r="I11" s="254">
        <v>2468</v>
      </c>
      <c r="J11" s="245">
        <f t="shared" si="3"/>
        <v>18.997107039537127</v>
      </c>
      <c r="K11" s="246">
        <f t="shared" si="4"/>
        <v>63.212435233160626</v>
      </c>
      <c r="L11" s="245">
        <f t="shared" si="5"/>
        <v>68.120342257797404</v>
      </c>
      <c r="M11" s="20">
        <v>1029</v>
      </c>
      <c r="N11" s="254">
        <v>1108</v>
      </c>
      <c r="O11" s="6"/>
    </row>
    <row r="12" spans="1:15" ht="17.45" customHeight="1" x14ac:dyDescent="0.2">
      <c r="A12" s="12">
        <v>6</v>
      </c>
      <c r="B12" s="78" t="s">
        <v>143</v>
      </c>
      <c r="C12" s="91">
        <v>94033</v>
      </c>
      <c r="D12" s="245">
        <f t="shared" si="0"/>
        <v>45.436667085439275</v>
      </c>
      <c r="E12" s="87">
        <v>93348</v>
      </c>
      <c r="F12" s="245">
        <f t="shared" si="1"/>
        <v>43.329001113999254</v>
      </c>
      <c r="G12" s="245">
        <f t="shared" si="2"/>
        <v>-0.72846766560675746</v>
      </c>
      <c r="H12" s="91">
        <v>47898</v>
      </c>
      <c r="I12" s="254">
        <v>47481</v>
      </c>
      <c r="J12" s="245">
        <f t="shared" si="3"/>
        <v>-0.87060002505323553</v>
      </c>
      <c r="K12" s="246">
        <f t="shared" si="4"/>
        <v>50.937436857273511</v>
      </c>
      <c r="L12" s="245">
        <f t="shared" si="5"/>
        <v>50.864507006041904</v>
      </c>
      <c r="M12" s="20">
        <v>42052</v>
      </c>
      <c r="N12" s="254">
        <v>37160</v>
      </c>
      <c r="O12" s="6"/>
    </row>
    <row r="13" spans="1:15" ht="17.45" customHeight="1" x14ac:dyDescent="0.2">
      <c r="A13" s="12">
        <v>7</v>
      </c>
      <c r="B13" s="78" t="s">
        <v>144</v>
      </c>
      <c r="C13" s="91">
        <v>2813</v>
      </c>
      <c r="D13" s="245">
        <f t="shared" si="0"/>
        <v>1.3592392512345739</v>
      </c>
      <c r="E13" s="87">
        <v>2650</v>
      </c>
      <c r="F13" s="245">
        <f t="shared" si="1"/>
        <v>1.2300408466394355</v>
      </c>
      <c r="G13" s="245">
        <f t="shared" si="2"/>
        <v>-5.7945254177035252</v>
      </c>
      <c r="H13" s="91">
        <v>1594</v>
      </c>
      <c r="I13" s="254">
        <v>1302</v>
      </c>
      <c r="J13" s="245">
        <f t="shared" si="3"/>
        <v>-18.31869510664994</v>
      </c>
      <c r="K13" s="246">
        <f t="shared" si="4"/>
        <v>56.665481692143615</v>
      </c>
      <c r="L13" s="245">
        <f t="shared" si="5"/>
        <v>49.132075471698109</v>
      </c>
      <c r="M13" s="20">
        <v>725</v>
      </c>
      <c r="N13" s="254">
        <v>531</v>
      </c>
      <c r="O13" s="6"/>
    </row>
    <row r="14" spans="1:15" ht="17.45" customHeight="1" x14ac:dyDescent="0.2">
      <c r="A14" s="12">
        <v>8</v>
      </c>
      <c r="B14" s="78" t="s">
        <v>145</v>
      </c>
      <c r="C14" s="91">
        <v>1201</v>
      </c>
      <c r="D14" s="245">
        <f t="shared" si="0"/>
        <v>0.58032219720324318</v>
      </c>
      <c r="E14" s="87">
        <v>1700</v>
      </c>
      <c r="F14" s="245">
        <f t="shared" si="1"/>
        <v>0.78908280727812852</v>
      </c>
      <c r="G14" s="245">
        <f t="shared" si="2"/>
        <v>41.548709408825971</v>
      </c>
      <c r="H14" s="91">
        <v>785</v>
      </c>
      <c r="I14" s="254">
        <v>1161</v>
      </c>
      <c r="J14" s="245">
        <f t="shared" si="3"/>
        <v>47.898089171974505</v>
      </c>
      <c r="K14" s="246">
        <f t="shared" si="4"/>
        <v>65.362198168193174</v>
      </c>
      <c r="L14" s="245">
        <f t="shared" si="5"/>
        <v>68.294117647058826</v>
      </c>
      <c r="M14" s="20">
        <v>494</v>
      </c>
      <c r="N14" s="254">
        <v>811</v>
      </c>
      <c r="O14" s="6"/>
    </row>
    <row r="15" spans="1:15" ht="17.45" customHeight="1" x14ac:dyDescent="0.2">
      <c r="A15" s="12">
        <v>9</v>
      </c>
      <c r="B15" s="78" t="s">
        <v>146</v>
      </c>
      <c r="C15" s="91">
        <v>8327</v>
      </c>
      <c r="D15" s="245">
        <f t="shared" si="0"/>
        <v>4.0235994472201551</v>
      </c>
      <c r="E15" s="87">
        <v>7681</v>
      </c>
      <c r="F15" s="245">
        <f t="shared" si="1"/>
        <v>3.5652617898254735</v>
      </c>
      <c r="G15" s="245">
        <f t="shared" si="2"/>
        <v>-7.7578960009607272</v>
      </c>
      <c r="H15" s="91">
        <v>4896</v>
      </c>
      <c r="I15" s="254">
        <v>4043</v>
      </c>
      <c r="J15" s="245">
        <f t="shared" si="3"/>
        <v>-17.422385620915037</v>
      </c>
      <c r="K15" s="246">
        <f t="shared" si="4"/>
        <v>58.796685480965536</v>
      </c>
      <c r="L15" s="245">
        <f t="shared" si="5"/>
        <v>52.636375471943751</v>
      </c>
      <c r="M15" s="20">
        <v>3152</v>
      </c>
      <c r="N15" s="254">
        <v>2523</v>
      </c>
      <c r="O15" s="6"/>
    </row>
    <row r="16" spans="1:15" ht="17.45" customHeight="1" x14ac:dyDescent="0.2">
      <c r="A16" s="12">
        <v>10</v>
      </c>
      <c r="B16" s="78" t="s">
        <v>147</v>
      </c>
      <c r="C16" s="91">
        <v>350</v>
      </c>
      <c r="D16" s="245">
        <f t="shared" si="0"/>
        <v>0.16911970776114499</v>
      </c>
      <c r="E16" s="87">
        <v>391</v>
      </c>
      <c r="F16" s="245">
        <f t="shared" si="1"/>
        <v>0.18148904567396956</v>
      </c>
      <c r="G16" s="245">
        <f t="shared" si="2"/>
        <v>11.714285714285722</v>
      </c>
      <c r="H16" s="20">
        <v>160</v>
      </c>
      <c r="I16" s="254">
        <v>186</v>
      </c>
      <c r="J16" s="245">
        <f t="shared" si="3"/>
        <v>16.250000000000014</v>
      </c>
      <c r="K16" s="246">
        <f t="shared" si="4"/>
        <v>45.714285714285715</v>
      </c>
      <c r="L16" s="245">
        <f t="shared" si="5"/>
        <v>47.570332480818415</v>
      </c>
      <c r="M16" s="20">
        <v>95</v>
      </c>
      <c r="N16" s="254">
        <v>90</v>
      </c>
      <c r="O16" s="6"/>
    </row>
    <row r="17" spans="1:15" ht="17.45" customHeight="1" x14ac:dyDescent="0.2">
      <c r="A17" s="12">
        <v>11</v>
      </c>
      <c r="B17" s="78" t="s">
        <v>148</v>
      </c>
      <c r="C17" s="20">
        <v>14222</v>
      </c>
      <c r="D17" s="245">
        <f t="shared" si="0"/>
        <v>6.8720585250828687</v>
      </c>
      <c r="E17" s="87">
        <v>15460</v>
      </c>
      <c r="F17" s="245">
        <f t="shared" si="1"/>
        <v>7.1760118826587451</v>
      </c>
      <c r="G17" s="245">
        <f t="shared" si="2"/>
        <v>8.7048235128673923</v>
      </c>
      <c r="H17" s="20">
        <v>6972</v>
      </c>
      <c r="I17" s="254">
        <v>6787</v>
      </c>
      <c r="J17" s="245">
        <f t="shared" si="3"/>
        <v>-2.6534710269650077</v>
      </c>
      <c r="K17" s="246">
        <f t="shared" si="4"/>
        <v>49.022640978765288</v>
      </c>
      <c r="L17" s="245">
        <f t="shared" si="5"/>
        <v>43.900388098318238</v>
      </c>
      <c r="M17" s="20">
        <v>4261</v>
      </c>
      <c r="N17" s="254">
        <v>3907</v>
      </c>
      <c r="O17" s="6"/>
    </row>
    <row r="18" spans="1:15" ht="17.45" customHeight="1" x14ac:dyDescent="0.2">
      <c r="A18" s="12">
        <v>12</v>
      </c>
      <c r="B18" s="78" t="s">
        <v>149</v>
      </c>
      <c r="C18" s="20">
        <v>4498</v>
      </c>
      <c r="D18" s="245">
        <f t="shared" si="0"/>
        <v>2.1734298443132292</v>
      </c>
      <c r="E18" s="87">
        <v>4579</v>
      </c>
      <c r="F18" s="245">
        <f t="shared" si="1"/>
        <v>2.1254177497215001</v>
      </c>
      <c r="G18" s="245">
        <f t="shared" si="2"/>
        <v>1.8008003557136618</v>
      </c>
      <c r="H18" s="20">
        <v>1962</v>
      </c>
      <c r="I18" s="254">
        <v>1791</v>
      </c>
      <c r="J18" s="245">
        <f t="shared" si="3"/>
        <v>-8.7155963302752326</v>
      </c>
      <c r="K18" s="246">
        <f t="shared" si="4"/>
        <v>43.619386393952873</v>
      </c>
      <c r="L18" s="245">
        <f t="shared" si="5"/>
        <v>39.113343524787069</v>
      </c>
      <c r="M18" s="20">
        <v>1410</v>
      </c>
      <c r="N18" s="254">
        <v>1197</v>
      </c>
      <c r="O18" s="6"/>
    </row>
    <row r="19" spans="1:15" ht="33.200000000000003" customHeight="1" x14ac:dyDescent="0.2">
      <c r="A19" s="12">
        <v>13</v>
      </c>
      <c r="B19" s="78" t="s">
        <v>150</v>
      </c>
      <c r="C19" s="20">
        <v>22424</v>
      </c>
      <c r="D19" s="245">
        <f t="shared" si="0"/>
        <v>10.835258076674043</v>
      </c>
      <c r="E19" s="87">
        <v>24498</v>
      </c>
      <c r="F19" s="245">
        <f t="shared" si="1"/>
        <v>11.371147419235054</v>
      </c>
      <c r="G19" s="245">
        <f t="shared" si="2"/>
        <v>9.2490189083125074</v>
      </c>
      <c r="H19" s="20">
        <v>12920</v>
      </c>
      <c r="I19" s="254">
        <v>14992</v>
      </c>
      <c r="J19" s="245">
        <f t="shared" si="3"/>
        <v>16.03715170278636</v>
      </c>
      <c r="K19" s="246">
        <f t="shared" si="4"/>
        <v>57.616839100963254</v>
      </c>
      <c r="L19" s="245">
        <f t="shared" si="5"/>
        <v>61.196832394481184</v>
      </c>
      <c r="M19" s="20">
        <v>11141</v>
      </c>
      <c r="N19" s="254">
        <v>11401</v>
      </c>
      <c r="O19" s="6"/>
    </row>
    <row r="20" spans="1:15" ht="30.95" customHeight="1" x14ac:dyDescent="0.2">
      <c r="A20" s="12">
        <v>14</v>
      </c>
      <c r="B20" s="78" t="s">
        <v>151</v>
      </c>
      <c r="C20" s="20">
        <v>1016</v>
      </c>
      <c r="D20" s="245">
        <f t="shared" si="0"/>
        <v>0.49093035167235233</v>
      </c>
      <c r="E20" s="87">
        <v>747</v>
      </c>
      <c r="F20" s="245">
        <f t="shared" si="1"/>
        <v>0.34673226884515412</v>
      </c>
      <c r="G20" s="245">
        <f t="shared" si="2"/>
        <v>-26.476377952755897</v>
      </c>
      <c r="H20" s="20">
        <v>711</v>
      </c>
      <c r="I20" s="254">
        <v>442</v>
      </c>
      <c r="J20" s="245">
        <f t="shared" si="3"/>
        <v>-37.834036568213783</v>
      </c>
      <c r="K20" s="246">
        <f t="shared" si="4"/>
        <v>69.980314960629926</v>
      </c>
      <c r="L20" s="245">
        <f t="shared" si="5"/>
        <v>59.170013386880861</v>
      </c>
      <c r="M20" s="20">
        <v>623</v>
      </c>
      <c r="N20" s="254">
        <v>358</v>
      </c>
      <c r="O20" s="6"/>
    </row>
    <row r="21" spans="1:15" ht="30.95" customHeight="1" x14ac:dyDescent="0.2">
      <c r="A21" s="12">
        <v>15</v>
      </c>
      <c r="B21" s="78" t="s">
        <v>152</v>
      </c>
      <c r="C21" s="20">
        <v>4256</v>
      </c>
      <c r="D21" s="245">
        <f t="shared" si="0"/>
        <v>2.0564956463755228</v>
      </c>
      <c r="E21" s="87">
        <v>4807</v>
      </c>
      <c r="F21" s="245">
        <f t="shared" si="1"/>
        <v>2.2312476791682139</v>
      </c>
      <c r="G21" s="245">
        <f t="shared" si="2"/>
        <v>12.946428571428584</v>
      </c>
      <c r="H21" s="20">
        <v>2279</v>
      </c>
      <c r="I21" s="254">
        <v>2737</v>
      </c>
      <c r="J21" s="245">
        <f t="shared" si="3"/>
        <v>20.096533567354101</v>
      </c>
      <c r="K21" s="246">
        <f t="shared" si="4"/>
        <v>53.547932330827066</v>
      </c>
      <c r="L21" s="245">
        <f t="shared" si="5"/>
        <v>56.937799043062199</v>
      </c>
      <c r="M21" s="20">
        <v>1597</v>
      </c>
      <c r="N21" s="254">
        <v>1733</v>
      </c>
      <c r="O21" s="6"/>
    </row>
    <row r="22" spans="1:15" ht="35.450000000000003" customHeight="1" x14ac:dyDescent="0.2">
      <c r="A22" s="12">
        <v>16</v>
      </c>
      <c r="B22" s="78" t="s">
        <v>153</v>
      </c>
      <c r="C22" s="20">
        <v>208</v>
      </c>
      <c r="D22" s="245">
        <f t="shared" si="0"/>
        <v>0.10050542632662331</v>
      </c>
      <c r="E22" s="87">
        <v>261</v>
      </c>
      <c r="F22" s="245">
        <f t="shared" si="1"/>
        <v>0.12114741923505384</v>
      </c>
      <c r="G22" s="245">
        <f t="shared" si="2"/>
        <v>25.480769230769226</v>
      </c>
      <c r="H22" s="20">
        <v>101</v>
      </c>
      <c r="I22" s="254">
        <v>94</v>
      </c>
      <c r="J22" s="245">
        <f t="shared" si="3"/>
        <v>-6.9306930693069262</v>
      </c>
      <c r="K22" s="246">
        <f t="shared" si="4"/>
        <v>48.557692307692307</v>
      </c>
      <c r="L22" s="245">
        <f t="shared" si="5"/>
        <v>36.015325670498086</v>
      </c>
      <c r="M22" s="20">
        <v>67</v>
      </c>
      <c r="N22" s="254">
        <v>68</v>
      </c>
      <c r="O22" s="6"/>
    </row>
    <row r="23" spans="1:15" ht="30.95" customHeight="1" x14ac:dyDescent="0.2">
      <c r="A23" s="12">
        <v>17</v>
      </c>
      <c r="B23" s="78" t="s">
        <v>154</v>
      </c>
      <c r="C23" s="20">
        <v>6783</v>
      </c>
      <c r="D23" s="245">
        <f t="shared" si="0"/>
        <v>3.2775399364109901</v>
      </c>
      <c r="E23" s="87">
        <v>7127</v>
      </c>
      <c r="F23" s="245">
        <f t="shared" si="1"/>
        <v>3.3081136279242482</v>
      </c>
      <c r="G23" s="245">
        <f t="shared" si="2"/>
        <v>5.0715022851245806</v>
      </c>
      <c r="H23" s="20">
        <v>2446</v>
      </c>
      <c r="I23" s="254">
        <v>2076</v>
      </c>
      <c r="J23" s="245">
        <f t="shared" si="3"/>
        <v>-15.126737530662311</v>
      </c>
      <c r="K23" s="246">
        <f t="shared" si="4"/>
        <v>36.060740085507888</v>
      </c>
      <c r="L23" s="245">
        <f t="shared" si="5"/>
        <v>29.128665637715727</v>
      </c>
      <c r="M23" s="20">
        <v>1227</v>
      </c>
      <c r="N23" s="254">
        <v>1221</v>
      </c>
      <c r="O23" s="6"/>
    </row>
    <row r="24" spans="1:15" ht="15.95" customHeight="1" x14ac:dyDescent="0.2">
      <c r="A24" s="12">
        <v>18</v>
      </c>
      <c r="B24" s="78" t="s">
        <v>155</v>
      </c>
      <c r="C24" s="20">
        <v>2979</v>
      </c>
      <c r="D24" s="245">
        <f t="shared" si="0"/>
        <v>1.4394503126298597</v>
      </c>
      <c r="E24" s="87">
        <v>3303</v>
      </c>
      <c r="F24" s="245">
        <f t="shared" si="1"/>
        <v>1.5331414779056813</v>
      </c>
      <c r="G24" s="245">
        <f t="shared" si="2"/>
        <v>10.876132930513592</v>
      </c>
      <c r="H24" s="20">
        <v>1593</v>
      </c>
      <c r="I24" s="254">
        <v>1932</v>
      </c>
      <c r="J24" s="245">
        <f t="shared" si="3"/>
        <v>21.280602636534837</v>
      </c>
      <c r="K24" s="246">
        <f t="shared" si="4"/>
        <v>53.474320241691842</v>
      </c>
      <c r="L24" s="245">
        <f t="shared" si="5"/>
        <v>58.492279745685735</v>
      </c>
      <c r="M24" s="20">
        <v>1360</v>
      </c>
      <c r="N24" s="254">
        <v>1501</v>
      </c>
      <c r="O24" s="6"/>
    </row>
    <row r="25" spans="1:15" ht="17.45" customHeight="1" x14ac:dyDescent="0.2">
      <c r="A25" s="12">
        <v>19</v>
      </c>
      <c r="B25" s="78" t="s">
        <v>156</v>
      </c>
      <c r="C25" s="20">
        <v>5466</v>
      </c>
      <c r="D25" s="245">
        <f t="shared" si="0"/>
        <v>2.6411666360640527</v>
      </c>
      <c r="E25" s="87">
        <v>4913</v>
      </c>
      <c r="F25" s="245">
        <f t="shared" si="1"/>
        <v>2.2804493130337913</v>
      </c>
      <c r="G25" s="245">
        <f t="shared" si="2"/>
        <v>-10.117087449688995</v>
      </c>
      <c r="H25" s="20">
        <v>2827</v>
      </c>
      <c r="I25" s="254">
        <v>2018</v>
      </c>
      <c r="J25" s="245">
        <f t="shared" si="3"/>
        <v>-28.616908383445349</v>
      </c>
      <c r="K25" s="246">
        <f t="shared" si="4"/>
        <v>51.719721917306991</v>
      </c>
      <c r="L25" s="245">
        <f t="shared" si="5"/>
        <v>41.074699776104211</v>
      </c>
      <c r="M25" s="20">
        <v>2716</v>
      </c>
      <c r="N25" s="254">
        <v>1881</v>
      </c>
      <c r="O25" s="6"/>
    </row>
    <row r="26" spans="1:15" ht="15.95" customHeight="1" x14ac:dyDescent="0.2">
      <c r="A26" s="12">
        <v>20</v>
      </c>
      <c r="B26" s="78" t="s">
        <v>157</v>
      </c>
      <c r="C26" s="20">
        <v>21</v>
      </c>
      <c r="D26" s="245">
        <f t="shared" si="0"/>
        <v>1.0147182465668699E-2</v>
      </c>
      <c r="E26" s="87">
        <v>28</v>
      </c>
      <c r="F26" s="245">
        <f t="shared" si="1"/>
        <v>1.2996658002227999E-2</v>
      </c>
      <c r="G26" s="245">
        <f t="shared" si="2"/>
        <v>33.333333333333314</v>
      </c>
      <c r="H26" s="20">
        <v>8</v>
      </c>
      <c r="I26" s="254">
        <v>8</v>
      </c>
      <c r="J26" s="245">
        <f t="shared" si="3"/>
        <v>0</v>
      </c>
      <c r="K26" s="246">
        <f t="shared" si="4"/>
        <v>38.095238095238095</v>
      </c>
      <c r="L26" s="245">
        <f t="shared" si="5"/>
        <v>28.571428571428569</v>
      </c>
      <c r="M26" s="20">
        <v>7</v>
      </c>
      <c r="N26" s="254">
        <v>7</v>
      </c>
      <c r="O26" s="6"/>
    </row>
    <row r="27" spans="1:15" ht="16.5" customHeight="1" x14ac:dyDescent="0.2">
      <c r="A27" s="12"/>
      <c r="B27" s="79" t="s">
        <v>126</v>
      </c>
      <c r="C27" s="51">
        <f>SUM(C7:C26)</f>
        <v>206954</v>
      </c>
      <c r="D27" s="80" t="s">
        <v>130</v>
      </c>
      <c r="E27" s="51">
        <f>SUM(E7:E26)</f>
        <v>215440</v>
      </c>
      <c r="F27" s="80" t="s">
        <v>130</v>
      </c>
      <c r="G27" s="76">
        <f>E27/C27*100-100</f>
        <v>4.1004281144602146</v>
      </c>
      <c r="H27" s="81">
        <f>SUM(H7:H26)</f>
        <v>108893</v>
      </c>
      <c r="I27" s="82">
        <f>SUM(I7:I26)</f>
        <v>112971</v>
      </c>
      <c r="J27" s="76">
        <f>I27/H27*100-100</f>
        <v>3.7449606494448773</v>
      </c>
      <c r="K27" s="83">
        <f>H27/C27*100</f>
        <v>52.617006677812462</v>
      </c>
      <c r="L27" s="84">
        <f>I27/E27*100</f>
        <v>52.437337541774973</v>
      </c>
      <c r="M27" s="51">
        <f>SUM(M7:M26)</f>
        <v>79564</v>
      </c>
      <c r="N27" s="85">
        <f>SUM(N7:N26)</f>
        <v>74980</v>
      </c>
      <c r="O27" s="7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</sheetData>
  <mergeCells count="8">
    <mergeCell ref="M1:N1"/>
    <mergeCell ref="M4:N4"/>
    <mergeCell ref="A2:N2"/>
    <mergeCell ref="A4:A5"/>
    <mergeCell ref="B4:B5"/>
    <mergeCell ref="C4:G4"/>
    <mergeCell ref="H4:J4"/>
    <mergeCell ref="K4:L4"/>
  </mergeCells>
  <pageMargins left="0.31496062992125984" right="0" top="0" bottom="0" header="0.31496062992125984" footer="0.1181102362204724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15</vt:i4>
      </vt:variant>
    </vt:vector>
  </HeadingPairs>
  <TitlesOfParts>
    <vt:vector size="42" baseType="lpstr">
      <vt:lpstr>ЗМІСТ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_Z1</vt:lpstr>
      <vt:lpstr>'24'!Заголовки_для_печати</vt:lpstr>
      <vt:lpstr>'1'!Область_печати</vt:lpstr>
      <vt:lpstr>'12'!Область_печати</vt:lpstr>
      <vt:lpstr>'16'!Область_печати</vt:lpstr>
      <vt:lpstr>'2'!Область_печати</vt:lpstr>
      <vt:lpstr>'21'!Область_печати</vt:lpstr>
      <vt:lpstr>'22'!Область_печати</vt:lpstr>
      <vt:lpstr>'23'!Область_печати</vt:lpstr>
      <vt:lpstr>'26'!Область_печати</vt:lpstr>
      <vt:lpstr>'3'!Область_печати</vt:lpstr>
      <vt:lpstr>'4'!Область_печати</vt:lpstr>
      <vt:lpstr>'7'!Область_печати</vt:lpstr>
      <vt:lpstr>'9'!Область_печати</vt:lpstr>
      <vt:lpstr>ЗМІСТ!Область_печати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pastukhova</cp:lastModifiedBy>
  <cp:lastPrinted>2021-03-30T05:49:06Z</cp:lastPrinted>
  <dcterms:created xsi:type="dcterms:W3CDTF">2021-02-25T13:20:00Z</dcterms:created>
  <dcterms:modified xsi:type="dcterms:W3CDTF">2021-03-30T06:00:38Z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АНАЛІТИЧНІ ТАБЛИЦІ 2020_4.2020</vt:lpwstr>
  </property>
  <property fmtid="{D5CDD505-2E9C-101B-9397-08002B2CF9AE}" pid="3" name="Вид звіту">
    <vt:lpwstr>Аналітичний звіт</vt:lpwstr>
  </property>
  <property fmtid="{D5CDD505-2E9C-101B-9397-08002B2CF9AE}" pid="4" name="Тип виду звіту">
    <vt:i4>4</vt:i4>
  </property>
  <property fmtid="{D5CDD505-2E9C-101B-9397-08002B2CF9AE}" pid="5" name="Тип звітуDBID">
    <vt:i4>10000</vt:i4>
  </property>
  <property fmtid="{D5CDD505-2E9C-101B-9397-08002B2CF9AE}" pid="6" name="Тип звітуID">
    <vt:i4>31936396</vt:i4>
  </property>
  <property fmtid="{D5CDD505-2E9C-101B-9397-08002B2CF9AE}" pid="7" name="Тип звіту">
    <vt:lpwstr>АНАЛІТИЧНІ ТАБЛИЦІ 2020</vt:lpwstr>
  </property>
  <property fmtid="{D5CDD505-2E9C-101B-9397-08002B2CF9AE}" pid="8" name="К.Cума">
    <vt:lpwstr>ECF7F6F3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</Properties>
</file>